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Z:\営業部門\!Public\！海外営業部（消すな）\【NESN CUSTOMER】(小澤)\7. 環境調査+鉱物調査\202308\"/>
    </mc:Choice>
  </mc:AlternateContent>
  <workbookProtection workbookAlgorithmName="SHA-512" workbookHashValue="OSlKls1kHD2N0ljiJeLEoXUKLdMDGjAxqypY7kDMXeSpqBVr09nCAbUI3m3RmdHYbIctsE9Uar1WNsTv6VKpUw==" workbookSaltValue="V749vAyjK4+uhqWohz+NtA==" workbookSpinCount="100000" lockStructure="1"/>
  <bookViews>
    <workbookView xWindow="28680" yWindow="-120" windowWidth="19440" windowHeight="1404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6" i="5" l="1"/>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R5" i="5" s="1"/>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69" i="6" s="1"/>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6" i="5"/>
  <c r="R6" i="5" s="1"/>
  <c r="V7" i="5"/>
  <c r="V8" i="5"/>
  <c r="V9" i="5"/>
  <c r="V10" i="5"/>
  <c r="V11" i="5"/>
  <c r="V12" i="5"/>
  <c r="V13" i="5"/>
  <c r="V14" i="5"/>
  <c r="V15" i="5"/>
  <c r="V16" i="5"/>
  <c r="V17" i="5"/>
  <c r="V18" i="5"/>
  <c r="V19" i="5"/>
  <c r="V20" i="5"/>
  <c r="R20" i="5" s="1"/>
  <c r="V21" i="5"/>
  <c r="V22" i="5"/>
  <c r="R22" i="5" s="1"/>
  <c r="V23" i="5"/>
  <c r="V24" i="5"/>
  <c r="V25" i="5"/>
  <c r="V26" i="5"/>
  <c r="R26" i="5" s="1"/>
  <c r="V27" i="5"/>
  <c r="V28" i="5"/>
  <c r="V29" i="5"/>
  <c r="V30" i="5"/>
  <c r="V31" i="5"/>
  <c r="V32" i="5"/>
  <c r="R32" i="5" s="1"/>
  <c r="V33" i="5"/>
  <c r="V34" i="5"/>
  <c r="R34" i="5" s="1"/>
  <c r="V35" i="5"/>
  <c r="V36" i="5"/>
  <c r="V37" i="5"/>
  <c r="V38" i="5"/>
  <c r="R38" i="5" s="1"/>
  <c r="V39" i="5"/>
  <c r="V40" i="5"/>
  <c r="V41" i="5"/>
  <c r="V42" i="5"/>
  <c r="R42" i="5" s="1"/>
  <c r="V43" i="5"/>
  <c r="V44" i="5"/>
  <c r="V45" i="5"/>
  <c r="V46" i="5"/>
  <c r="V47" i="5"/>
  <c r="V48" i="5"/>
  <c r="V49" i="5"/>
  <c r="V50" i="5"/>
  <c r="V51" i="5"/>
  <c r="V52" i="5"/>
  <c r="V53" i="5"/>
  <c r="V54" i="5"/>
  <c r="V55" i="5"/>
  <c r="V56" i="5"/>
  <c r="V57" i="5"/>
  <c r="V58" i="5"/>
  <c r="V59" i="5"/>
  <c r="V60" i="5"/>
  <c r="V61" i="5"/>
  <c r="V62" i="5"/>
  <c r="V63" i="5"/>
  <c r="V64" i="5"/>
  <c r="V65" i="5"/>
  <c r="V66" i="5"/>
  <c r="V67" i="5"/>
  <c r="V68" i="5"/>
  <c r="V69" i="5"/>
  <c r="V70" i="5"/>
  <c r="V71" i="5"/>
  <c r="V72" i="5"/>
  <c r="V73" i="5"/>
  <c r="V74" i="5"/>
  <c r="V75" i="5"/>
  <c r="V76" i="5"/>
  <c r="V77" i="5"/>
  <c r="V78" i="5"/>
  <c r="V79" i="5"/>
  <c r="V80" i="5"/>
  <c r="V81" i="5"/>
  <c r="V82" i="5"/>
  <c r="V83" i="5"/>
  <c r="V84" i="5"/>
  <c r="V85" i="5"/>
  <c r="V86" i="5"/>
  <c r="V87" i="5"/>
  <c r="V88" i="5"/>
  <c r="V89" i="5"/>
  <c r="V90" i="5"/>
  <c r="V91" i="5"/>
  <c r="V92" i="5"/>
  <c r="V93" i="5"/>
  <c r="V94" i="5"/>
  <c r="V95" i="5"/>
  <c r="V96" i="5"/>
  <c r="V97" i="5"/>
  <c r="V98" i="5"/>
  <c r="V99" i="5"/>
  <c r="V100" i="5"/>
  <c r="V101" i="5"/>
  <c r="V102" i="5"/>
  <c r="V103" i="5"/>
  <c r="V104" i="5"/>
  <c r="V105" i="5"/>
  <c r="V106" i="5"/>
  <c r="V107" i="5"/>
  <c r="V108" i="5"/>
  <c r="V109" i="5"/>
  <c r="V110" i="5"/>
  <c r="V111" i="5"/>
  <c r="V112" i="5"/>
  <c r="V113" i="5"/>
  <c r="V114" i="5"/>
  <c r="V115" i="5"/>
  <c r="V116" i="5"/>
  <c r="V117" i="5"/>
  <c r="V118" i="5"/>
  <c r="V119" i="5"/>
  <c r="V120" i="5"/>
  <c r="V121" i="5"/>
  <c r="V122" i="5"/>
  <c r="V123" i="5"/>
  <c r="V124" i="5"/>
  <c r="V125" i="5"/>
  <c r="V126" i="5"/>
  <c r="V127" i="5"/>
  <c r="V128" i="5"/>
  <c r="V129" i="5"/>
  <c r="V130" i="5"/>
  <c r="V131" i="5"/>
  <c r="V132" i="5"/>
  <c r="V133" i="5"/>
  <c r="V134" i="5"/>
  <c r="V135" i="5"/>
  <c r="V136" i="5"/>
  <c r="V137" i="5"/>
  <c r="V138" i="5"/>
  <c r="V139" i="5"/>
  <c r="V140" i="5"/>
  <c r="V141" i="5"/>
  <c r="V142" i="5"/>
  <c r="V143" i="5"/>
  <c r="V144" i="5"/>
  <c r="V145" i="5"/>
  <c r="V146" i="5"/>
  <c r="V147" i="5"/>
  <c r="V148" i="5"/>
  <c r="V149" i="5"/>
  <c r="V150" i="5"/>
  <c r="V151" i="5"/>
  <c r="V152" i="5"/>
  <c r="V153" i="5"/>
  <c r="V154" i="5"/>
  <c r="V155" i="5"/>
  <c r="V156" i="5"/>
  <c r="V157" i="5"/>
  <c r="V158" i="5"/>
  <c r="V159" i="5"/>
  <c r="V160" i="5"/>
  <c r="V161" i="5"/>
  <c r="V162" i="5"/>
  <c r="V163" i="5"/>
  <c r="V164" i="5"/>
  <c r="V165" i="5"/>
  <c r="V166" i="5"/>
  <c r="V167" i="5"/>
  <c r="V168" i="5"/>
  <c r="V169" i="5"/>
  <c r="V170" i="5"/>
  <c r="V171" i="5"/>
  <c r="V172" i="5"/>
  <c r="V173" i="5"/>
  <c r="V174" i="5"/>
  <c r="V175" i="5"/>
  <c r="V176" i="5"/>
  <c r="V177" i="5"/>
  <c r="V178" i="5"/>
  <c r="V179" i="5"/>
  <c r="V180" i="5"/>
  <c r="V181" i="5"/>
  <c r="V182" i="5"/>
  <c r="V183" i="5"/>
  <c r="V184" i="5"/>
  <c r="V185" i="5"/>
  <c r="V186" i="5"/>
  <c r="V187" i="5"/>
  <c r="V188" i="5"/>
  <c r="V189" i="5"/>
  <c r="V190" i="5"/>
  <c r="V191" i="5"/>
  <c r="V192" i="5"/>
  <c r="V193" i="5"/>
  <c r="V194" i="5"/>
  <c r="V195" i="5"/>
  <c r="V196" i="5"/>
  <c r="V197" i="5"/>
  <c r="E197" i="5"/>
  <c r="X197" i="5" s="1"/>
  <c r="V198" i="5"/>
  <c r="E198" i="5"/>
  <c r="V199" i="5"/>
  <c r="E199" i="5"/>
  <c r="X199" i="5" s="1"/>
  <c r="V200" i="5"/>
  <c r="E200" i="5"/>
  <c r="V201" i="5"/>
  <c r="E201" i="5"/>
  <c r="X201" i="5" s="1"/>
  <c r="V202" i="5"/>
  <c r="E202" i="5"/>
  <c r="X202" i="5" s="1"/>
  <c r="V203" i="5"/>
  <c r="E203" i="5"/>
  <c r="X203" i="5" s="1"/>
  <c r="V204" i="5"/>
  <c r="E204" i="5"/>
  <c r="V205" i="5"/>
  <c r="E205" i="5"/>
  <c r="X205" i="5" s="1"/>
  <c r="V206" i="5"/>
  <c r="E206" i="5"/>
  <c r="X206" i="5" s="1"/>
  <c r="V207" i="5"/>
  <c r="E207" i="5"/>
  <c r="X207" i="5" s="1"/>
  <c r="V208" i="5"/>
  <c r="E208" i="5"/>
  <c r="V209" i="5"/>
  <c r="E209" i="5"/>
  <c r="X209" i="5" s="1"/>
  <c r="V210" i="5"/>
  <c r="E210" i="5"/>
  <c r="X210" i="5" s="1"/>
  <c r="V211" i="5"/>
  <c r="E211" i="5"/>
  <c r="X211" i="5" s="1"/>
  <c r="V212" i="5"/>
  <c r="E212" i="5"/>
  <c r="V213" i="5"/>
  <c r="E213" i="5"/>
  <c r="X213" i="5" s="1"/>
  <c r="V214" i="5"/>
  <c r="E214" i="5"/>
  <c r="V215" i="5"/>
  <c r="E215" i="5"/>
  <c r="X215" i="5" s="1"/>
  <c r="V216" i="5"/>
  <c r="E216" i="5"/>
  <c r="V217" i="5"/>
  <c r="E217" i="5"/>
  <c r="X217" i="5" s="1"/>
  <c r="V218" i="5"/>
  <c r="E218" i="5"/>
  <c r="V219" i="5"/>
  <c r="E219" i="5"/>
  <c r="X219" i="5" s="1"/>
  <c r="V220" i="5"/>
  <c r="E220" i="5"/>
  <c r="V221" i="5"/>
  <c r="E221" i="5"/>
  <c r="X221" i="5" s="1"/>
  <c r="V222" i="5"/>
  <c r="E222" i="5"/>
  <c r="X222" i="5" s="1"/>
  <c r="V223" i="5"/>
  <c r="E223" i="5"/>
  <c r="X223" i="5" s="1"/>
  <c r="V224" i="5"/>
  <c r="E224" i="5"/>
  <c r="V225" i="5"/>
  <c r="E225" i="5"/>
  <c r="X225" i="5" s="1"/>
  <c r="V226" i="5"/>
  <c r="E226" i="5"/>
  <c r="V227" i="5"/>
  <c r="E227" i="5"/>
  <c r="X227" i="5" s="1"/>
  <c r="V228" i="5"/>
  <c r="E228" i="5"/>
  <c r="V229" i="5"/>
  <c r="E229" i="5"/>
  <c r="X229" i="5" s="1"/>
  <c r="V230" i="5"/>
  <c r="E230" i="5"/>
  <c r="X230" i="5" s="1"/>
  <c r="V231" i="5"/>
  <c r="E231" i="5"/>
  <c r="X231" i="5" s="1"/>
  <c r="V232" i="5"/>
  <c r="E232" i="5"/>
  <c r="V233" i="5"/>
  <c r="E233" i="5"/>
  <c r="X233" i="5" s="1"/>
  <c r="V234" i="5"/>
  <c r="E234" i="5"/>
  <c r="X234" i="5" s="1"/>
  <c r="V235" i="5"/>
  <c r="E235" i="5"/>
  <c r="X235" i="5" s="1"/>
  <c r="V236" i="5"/>
  <c r="E236" i="5"/>
  <c r="V237" i="5"/>
  <c r="E237" i="5"/>
  <c r="X237" i="5" s="1"/>
  <c r="V238" i="5"/>
  <c r="E238" i="5"/>
  <c r="X238" i="5" s="1"/>
  <c r="V239" i="5"/>
  <c r="E239" i="5"/>
  <c r="X239" i="5" s="1"/>
  <c r="V240" i="5"/>
  <c r="E240" i="5"/>
  <c r="V241" i="5"/>
  <c r="E241" i="5"/>
  <c r="X241" i="5" s="1"/>
  <c r="V242" i="5"/>
  <c r="E242" i="5"/>
  <c r="V243" i="5"/>
  <c r="E243" i="5"/>
  <c r="X243" i="5" s="1"/>
  <c r="V244" i="5"/>
  <c r="E244" i="5"/>
  <c r="V245" i="5"/>
  <c r="E245" i="5"/>
  <c r="X245" i="5" s="1"/>
  <c r="V246" i="5"/>
  <c r="E246" i="5"/>
  <c r="V247" i="5"/>
  <c r="E247" i="5"/>
  <c r="X247" i="5" s="1"/>
  <c r="V248" i="5"/>
  <c r="E248" i="5"/>
  <c r="V249" i="5"/>
  <c r="E249" i="5"/>
  <c r="X249" i="5" s="1"/>
  <c r="V250" i="5"/>
  <c r="E250" i="5"/>
  <c r="V251" i="5"/>
  <c r="E251" i="5"/>
  <c r="X251" i="5" s="1"/>
  <c r="V252" i="5"/>
  <c r="E252" i="5"/>
  <c r="V253" i="5"/>
  <c r="E253" i="5"/>
  <c r="X253" i="5" s="1"/>
  <c r="V254" i="5"/>
  <c r="E254" i="5"/>
  <c r="X254" i="5" s="1"/>
  <c r="V255" i="5"/>
  <c r="E255" i="5"/>
  <c r="X255" i="5" s="1"/>
  <c r="V256" i="5"/>
  <c r="E256" i="5"/>
  <c r="V257" i="5"/>
  <c r="E257" i="5"/>
  <c r="X257" i="5" s="1"/>
  <c r="V258" i="5"/>
  <c r="E258" i="5"/>
  <c r="X258" i="5" s="1"/>
  <c r="V259" i="5"/>
  <c r="E259" i="5"/>
  <c r="X259" i="5" s="1"/>
  <c r="V260" i="5"/>
  <c r="E260" i="5"/>
  <c r="V261" i="5"/>
  <c r="E261" i="5"/>
  <c r="X261" i="5" s="1"/>
  <c r="V262" i="5"/>
  <c r="E262" i="5"/>
  <c r="V263" i="5"/>
  <c r="E263" i="5"/>
  <c r="X263" i="5" s="1"/>
  <c r="V264" i="5"/>
  <c r="E264" i="5"/>
  <c r="V265" i="5"/>
  <c r="E265" i="5"/>
  <c r="X265" i="5" s="1"/>
  <c r="V266" i="5"/>
  <c r="E266" i="5"/>
  <c r="X266" i="5" s="1"/>
  <c r="V267" i="5"/>
  <c r="E267" i="5"/>
  <c r="X267" i="5" s="1"/>
  <c r="V268" i="5"/>
  <c r="E268" i="5"/>
  <c r="V269" i="5"/>
  <c r="E269" i="5"/>
  <c r="X269" i="5" s="1"/>
  <c r="V270" i="5"/>
  <c r="E270" i="5"/>
  <c r="X270" i="5" s="1"/>
  <c r="V271" i="5"/>
  <c r="E271" i="5"/>
  <c r="X271" i="5" s="1"/>
  <c r="V272" i="5"/>
  <c r="E272" i="5"/>
  <c r="V273" i="5"/>
  <c r="E273" i="5"/>
  <c r="X273" i="5" s="1"/>
  <c r="V274" i="5"/>
  <c r="E274" i="5"/>
  <c r="X274" i="5" s="1"/>
  <c r="V275" i="5"/>
  <c r="E275" i="5"/>
  <c r="X275" i="5" s="1"/>
  <c r="V276" i="5"/>
  <c r="E276" i="5"/>
  <c r="V277" i="5"/>
  <c r="E277" i="5"/>
  <c r="X277" i="5" s="1"/>
  <c r="V278" i="5"/>
  <c r="E278" i="5"/>
  <c r="X278" i="5" s="1"/>
  <c r="V279" i="5"/>
  <c r="E279" i="5"/>
  <c r="X279" i="5" s="1"/>
  <c r="V280" i="5"/>
  <c r="E280" i="5"/>
  <c r="V281" i="5"/>
  <c r="E281" i="5"/>
  <c r="X281" i="5" s="1"/>
  <c r="V282" i="5"/>
  <c r="E282" i="5"/>
  <c r="V283" i="5"/>
  <c r="E283" i="5"/>
  <c r="X283" i="5" s="1"/>
  <c r="V284" i="5"/>
  <c r="E284" i="5"/>
  <c r="V285" i="5"/>
  <c r="E285" i="5"/>
  <c r="X285" i="5" s="1"/>
  <c r="V286" i="5"/>
  <c r="E286" i="5"/>
  <c r="X286" i="5" s="1"/>
  <c r="V287" i="5"/>
  <c r="E287" i="5"/>
  <c r="X287" i="5" s="1"/>
  <c r="V288" i="5"/>
  <c r="E288" i="5"/>
  <c r="V289" i="5"/>
  <c r="E289" i="5"/>
  <c r="X289" i="5" s="1"/>
  <c r="V290" i="5"/>
  <c r="E290" i="5"/>
  <c r="X290" i="5" s="1"/>
  <c r="V291" i="5"/>
  <c r="E291" i="5"/>
  <c r="X291" i="5" s="1"/>
  <c r="V292" i="5"/>
  <c r="E292" i="5"/>
  <c r="V293" i="5"/>
  <c r="E293" i="5"/>
  <c r="X293" i="5" s="1"/>
  <c r="V294" i="5"/>
  <c r="E294" i="5"/>
  <c r="X294" i="5" s="1"/>
  <c r="V295" i="5"/>
  <c r="E295" i="5"/>
  <c r="X295" i="5" s="1"/>
  <c r="V296" i="5"/>
  <c r="E296" i="5"/>
  <c r="V297" i="5"/>
  <c r="E297" i="5"/>
  <c r="X297" i="5" s="1"/>
  <c r="V298" i="5"/>
  <c r="E298" i="5"/>
  <c r="X298" i="5" s="1"/>
  <c r="V299" i="5"/>
  <c r="E299" i="5"/>
  <c r="X299" i="5" s="1"/>
  <c r="V300" i="5"/>
  <c r="E300" i="5"/>
  <c r="V301" i="5"/>
  <c r="E301" i="5"/>
  <c r="X301" i="5" s="1"/>
  <c r="V302" i="5"/>
  <c r="E302" i="5"/>
  <c r="X302" i="5" s="1"/>
  <c r="V303" i="5"/>
  <c r="E303" i="5"/>
  <c r="X303" i="5" s="1"/>
  <c r="V304" i="5"/>
  <c r="E304" i="5"/>
  <c r="X304" i="5" s="1"/>
  <c r="V305" i="5"/>
  <c r="E305" i="5"/>
  <c r="X305" i="5" s="1"/>
  <c r="V306" i="5"/>
  <c r="E306" i="5"/>
  <c r="V307" i="5"/>
  <c r="E307" i="5"/>
  <c r="X307" i="5" s="1"/>
  <c r="V308" i="5"/>
  <c r="E308" i="5"/>
  <c r="V309" i="5"/>
  <c r="E309" i="5"/>
  <c r="X309" i="5" s="1"/>
  <c r="V310" i="5"/>
  <c r="E310" i="5"/>
  <c r="V311" i="5"/>
  <c r="E311" i="5"/>
  <c r="X311" i="5" s="1"/>
  <c r="V312" i="5"/>
  <c r="E312" i="5"/>
  <c r="V313" i="5"/>
  <c r="E313" i="5"/>
  <c r="X313" i="5" s="1"/>
  <c r="V314" i="5"/>
  <c r="E314" i="5"/>
  <c r="V315" i="5"/>
  <c r="E315" i="5"/>
  <c r="X315" i="5" s="1"/>
  <c r="V316" i="5"/>
  <c r="E316" i="5"/>
  <c r="V317" i="5"/>
  <c r="E317" i="5"/>
  <c r="X317" i="5" s="1"/>
  <c r="V318" i="5"/>
  <c r="E318" i="5"/>
  <c r="X318" i="5" s="1"/>
  <c r="V319" i="5"/>
  <c r="E319" i="5"/>
  <c r="X319" i="5" s="1"/>
  <c r="V320" i="5"/>
  <c r="E320" i="5"/>
  <c r="V321" i="5"/>
  <c r="E321" i="5"/>
  <c r="X321" i="5" s="1"/>
  <c r="V322" i="5"/>
  <c r="E322" i="5"/>
  <c r="X322" i="5" s="1"/>
  <c r="V323" i="5"/>
  <c r="E323" i="5"/>
  <c r="X323" i="5" s="1"/>
  <c r="V324" i="5"/>
  <c r="E324" i="5"/>
  <c r="V325" i="5"/>
  <c r="E325" i="5"/>
  <c r="X325" i="5" s="1"/>
  <c r="V326" i="5"/>
  <c r="E326" i="5"/>
  <c r="V327" i="5"/>
  <c r="E327" i="5"/>
  <c r="X327" i="5" s="1"/>
  <c r="V328" i="5"/>
  <c r="E328" i="5"/>
  <c r="V329" i="5"/>
  <c r="E329" i="5"/>
  <c r="X329" i="5" s="1"/>
  <c r="V330" i="5"/>
  <c r="E330" i="5"/>
  <c r="V331" i="5"/>
  <c r="E331" i="5"/>
  <c r="X331" i="5" s="1"/>
  <c r="V332" i="5"/>
  <c r="E332" i="5"/>
  <c r="X332" i="5" s="1"/>
  <c r="V333" i="5"/>
  <c r="E333" i="5"/>
  <c r="X333" i="5" s="1"/>
  <c r="V334" i="5"/>
  <c r="E334" i="5"/>
  <c r="V335" i="5"/>
  <c r="E335" i="5"/>
  <c r="X335" i="5" s="1"/>
  <c r="V336" i="5"/>
  <c r="E336" i="5"/>
  <c r="V337" i="5"/>
  <c r="E337" i="5"/>
  <c r="X337" i="5" s="1"/>
  <c r="V338" i="5"/>
  <c r="E338" i="5"/>
  <c r="X338" i="5" s="1"/>
  <c r="V339" i="5"/>
  <c r="E339" i="5"/>
  <c r="X339" i="5" s="1"/>
  <c r="V340" i="5"/>
  <c r="E340" i="5"/>
  <c r="V341" i="5"/>
  <c r="E341" i="5"/>
  <c r="X341" i="5" s="1"/>
  <c r="V342" i="5"/>
  <c r="E342" i="5"/>
  <c r="V343" i="5"/>
  <c r="E343" i="5"/>
  <c r="X343" i="5" s="1"/>
  <c r="V344" i="5"/>
  <c r="E344" i="5"/>
  <c r="X344" i="5" s="1"/>
  <c r="V345" i="5"/>
  <c r="E345" i="5"/>
  <c r="X345" i="5" s="1"/>
  <c r="V346" i="5"/>
  <c r="E346" i="5"/>
  <c r="V347" i="5"/>
  <c r="E347" i="5"/>
  <c r="X347" i="5" s="1"/>
  <c r="V348" i="5"/>
  <c r="E348" i="5"/>
  <c r="X348" i="5" s="1"/>
  <c r="V349" i="5"/>
  <c r="E349" i="5"/>
  <c r="X349" i="5" s="1"/>
  <c r="V350" i="5"/>
  <c r="E350" i="5"/>
  <c r="V351" i="5"/>
  <c r="E351" i="5"/>
  <c r="X351" i="5" s="1"/>
  <c r="V352" i="5"/>
  <c r="E352" i="5"/>
  <c r="X352" i="5" s="1"/>
  <c r="V353" i="5"/>
  <c r="E353" i="5"/>
  <c r="X353" i="5" s="1"/>
  <c r="V354" i="5"/>
  <c r="E354" i="5"/>
  <c r="V355" i="5"/>
  <c r="E355" i="5"/>
  <c r="X355" i="5" s="1"/>
  <c r="V356" i="5"/>
  <c r="E356" i="5"/>
  <c r="X356" i="5" s="1"/>
  <c r="V357" i="5"/>
  <c r="E357" i="5"/>
  <c r="X357" i="5" s="1"/>
  <c r="V358" i="5"/>
  <c r="E358" i="5"/>
  <c r="V359" i="5"/>
  <c r="E359" i="5"/>
  <c r="X359" i="5" s="1"/>
  <c r="V360" i="5"/>
  <c r="E360" i="5"/>
  <c r="X360" i="5" s="1"/>
  <c r="V361" i="5"/>
  <c r="E361" i="5"/>
  <c r="X361" i="5" s="1"/>
  <c r="V362" i="5"/>
  <c r="E362" i="5"/>
  <c r="V363" i="5"/>
  <c r="E363" i="5"/>
  <c r="X363" i="5" s="1"/>
  <c r="V364" i="5"/>
  <c r="E364" i="5"/>
  <c r="X364" i="5" s="1"/>
  <c r="V365" i="5"/>
  <c r="E365" i="5"/>
  <c r="X365" i="5" s="1"/>
  <c r="V366" i="5"/>
  <c r="E366" i="5"/>
  <c r="V367" i="5"/>
  <c r="E367" i="5"/>
  <c r="X367" i="5" s="1"/>
  <c r="V368" i="5"/>
  <c r="E368" i="5"/>
  <c r="X368" i="5" s="1"/>
  <c r="V369" i="5"/>
  <c r="E369" i="5"/>
  <c r="X369" i="5" s="1"/>
  <c r="V370" i="5"/>
  <c r="E370" i="5"/>
  <c r="V371" i="5"/>
  <c r="E371" i="5"/>
  <c r="X371" i="5" s="1"/>
  <c r="V372" i="5"/>
  <c r="E372" i="5"/>
  <c r="X372" i="5" s="1"/>
  <c r="V373" i="5"/>
  <c r="E373" i="5"/>
  <c r="X373" i="5" s="1"/>
  <c r="V374" i="5"/>
  <c r="E374" i="5"/>
  <c r="V375" i="5"/>
  <c r="E375" i="5"/>
  <c r="X375" i="5" s="1"/>
  <c r="V376" i="5"/>
  <c r="E376" i="5"/>
  <c r="X376" i="5" s="1"/>
  <c r="V377" i="5"/>
  <c r="E377" i="5"/>
  <c r="X377" i="5" s="1"/>
  <c r="V378" i="5"/>
  <c r="E378" i="5"/>
  <c r="V379" i="5"/>
  <c r="E379" i="5"/>
  <c r="X379" i="5" s="1"/>
  <c r="V380" i="5"/>
  <c r="E380" i="5"/>
  <c r="X380" i="5" s="1"/>
  <c r="V381" i="5"/>
  <c r="E381" i="5"/>
  <c r="X381" i="5" s="1"/>
  <c r="V382" i="5"/>
  <c r="E382" i="5"/>
  <c r="V383" i="5"/>
  <c r="E383" i="5"/>
  <c r="X383" i="5" s="1"/>
  <c r="V384" i="5"/>
  <c r="E384" i="5"/>
  <c r="X384" i="5" s="1"/>
  <c r="V385" i="5"/>
  <c r="E385" i="5"/>
  <c r="X385" i="5" s="1"/>
  <c r="V386" i="5"/>
  <c r="E386" i="5"/>
  <c r="V387" i="5"/>
  <c r="E387" i="5"/>
  <c r="X387" i="5" s="1"/>
  <c r="V388" i="5"/>
  <c r="E388" i="5"/>
  <c r="X388" i="5" s="1"/>
  <c r="V389" i="5"/>
  <c r="E389" i="5"/>
  <c r="X389" i="5" s="1"/>
  <c r="V390" i="5"/>
  <c r="E390" i="5"/>
  <c r="V391" i="5"/>
  <c r="E391" i="5"/>
  <c r="X391" i="5" s="1"/>
  <c r="V392" i="5"/>
  <c r="E392" i="5"/>
  <c r="X392" i="5" s="1"/>
  <c r="V393" i="5"/>
  <c r="E393" i="5"/>
  <c r="X393" i="5" s="1"/>
  <c r="V394" i="5"/>
  <c r="E394" i="5"/>
  <c r="V395" i="5"/>
  <c r="E395" i="5"/>
  <c r="X395" i="5" s="1"/>
  <c r="V396" i="5"/>
  <c r="E396" i="5"/>
  <c r="V397" i="5"/>
  <c r="E397" i="5"/>
  <c r="X397" i="5" s="1"/>
  <c r="V398" i="5"/>
  <c r="E398" i="5"/>
  <c r="V399" i="5"/>
  <c r="E399" i="5"/>
  <c r="X399" i="5" s="1"/>
  <c r="V400" i="5"/>
  <c r="E400" i="5"/>
  <c r="X400" i="5" s="1"/>
  <c r="V401" i="5"/>
  <c r="E401" i="5"/>
  <c r="X401" i="5" s="1"/>
  <c r="V402" i="5"/>
  <c r="E402" i="5"/>
  <c r="V403" i="5"/>
  <c r="E403" i="5"/>
  <c r="X403" i="5" s="1"/>
  <c r="V404" i="5"/>
  <c r="E404" i="5"/>
  <c r="X404" i="5" s="1"/>
  <c r="V405" i="5"/>
  <c r="E405" i="5"/>
  <c r="X405" i="5" s="1"/>
  <c r="V406" i="5"/>
  <c r="E406" i="5"/>
  <c r="V407" i="5"/>
  <c r="E407" i="5"/>
  <c r="X407" i="5" s="1"/>
  <c r="V408" i="5"/>
  <c r="E408" i="5"/>
  <c r="X408" i="5" s="1"/>
  <c r="V409" i="5"/>
  <c r="E409" i="5"/>
  <c r="X409" i="5" s="1"/>
  <c r="V410" i="5"/>
  <c r="E410" i="5"/>
  <c r="V411" i="5"/>
  <c r="E411" i="5"/>
  <c r="X411" i="5" s="1"/>
  <c r="V412" i="5"/>
  <c r="E412" i="5"/>
  <c r="X412" i="5" s="1"/>
  <c r="V413" i="5"/>
  <c r="E413" i="5"/>
  <c r="X413" i="5" s="1"/>
  <c r="V414" i="5"/>
  <c r="E414" i="5"/>
  <c r="V415" i="5"/>
  <c r="E415" i="5"/>
  <c r="X415" i="5" s="1"/>
  <c r="V416" i="5"/>
  <c r="E416" i="5"/>
  <c r="X416" i="5" s="1"/>
  <c r="V417" i="5"/>
  <c r="E417" i="5"/>
  <c r="X417" i="5" s="1"/>
  <c r="V418" i="5"/>
  <c r="E418" i="5"/>
  <c r="V419" i="5"/>
  <c r="E419" i="5"/>
  <c r="X419" i="5" s="1"/>
  <c r="V420" i="5"/>
  <c r="E420" i="5"/>
  <c r="X420" i="5" s="1"/>
  <c r="V421" i="5"/>
  <c r="E421" i="5"/>
  <c r="X421" i="5" s="1"/>
  <c r="V422" i="5"/>
  <c r="E422" i="5"/>
  <c r="V423" i="5"/>
  <c r="E423" i="5"/>
  <c r="X423" i="5" s="1"/>
  <c r="V424" i="5"/>
  <c r="E424" i="5"/>
  <c r="X424" i="5" s="1"/>
  <c r="V425" i="5"/>
  <c r="E425" i="5"/>
  <c r="X425" i="5" s="1"/>
  <c r="V426" i="5"/>
  <c r="E426" i="5"/>
  <c r="V427" i="5"/>
  <c r="E427" i="5"/>
  <c r="X427" i="5" s="1"/>
  <c r="V428" i="5"/>
  <c r="E428" i="5"/>
  <c r="X428" i="5" s="1"/>
  <c r="V429" i="5"/>
  <c r="E429" i="5"/>
  <c r="X429" i="5" s="1"/>
  <c r="V430" i="5"/>
  <c r="E430" i="5"/>
  <c r="V431" i="5"/>
  <c r="E431" i="5"/>
  <c r="X431" i="5" s="1"/>
  <c r="V432" i="5"/>
  <c r="E432" i="5"/>
  <c r="X432" i="5" s="1"/>
  <c r="V433" i="5"/>
  <c r="E433" i="5"/>
  <c r="X433" i="5" s="1"/>
  <c r="V434" i="5"/>
  <c r="E434" i="5"/>
  <c r="V435" i="5"/>
  <c r="E435" i="5"/>
  <c r="X435" i="5" s="1"/>
  <c r="V436" i="5"/>
  <c r="E436" i="5"/>
  <c r="X436" i="5" s="1"/>
  <c r="V437" i="5"/>
  <c r="E437" i="5"/>
  <c r="X437" i="5" s="1"/>
  <c r="V438" i="5"/>
  <c r="E438" i="5"/>
  <c r="V439" i="5"/>
  <c r="E439" i="5"/>
  <c r="X439" i="5" s="1"/>
  <c r="V440" i="5"/>
  <c r="E440" i="5"/>
  <c r="X440" i="5" s="1"/>
  <c r="V441" i="5"/>
  <c r="E441" i="5"/>
  <c r="X441" i="5" s="1"/>
  <c r="V442" i="5"/>
  <c r="E442" i="5"/>
  <c r="V443" i="5"/>
  <c r="E443" i="5"/>
  <c r="X443" i="5" s="1"/>
  <c r="V444" i="5"/>
  <c r="E444" i="5"/>
  <c r="X444" i="5" s="1"/>
  <c r="V445" i="5"/>
  <c r="E445" i="5"/>
  <c r="X445" i="5" s="1"/>
  <c r="V446" i="5"/>
  <c r="E446" i="5"/>
  <c r="V447" i="5"/>
  <c r="E447" i="5"/>
  <c r="X447" i="5" s="1"/>
  <c r="V448" i="5"/>
  <c r="E448" i="5"/>
  <c r="X448" i="5" s="1"/>
  <c r="V449" i="5"/>
  <c r="E449" i="5"/>
  <c r="X449" i="5" s="1"/>
  <c r="V450" i="5"/>
  <c r="E450" i="5"/>
  <c r="V451" i="5"/>
  <c r="E451" i="5"/>
  <c r="X451" i="5" s="1"/>
  <c r="V452" i="5"/>
  <c r="E452" i="5"/>
  <c r="X452" i="5" s="1"/>
  <c r="V453" i="5"/>
  <c r="E453" i="5"/>
  <c r="X453" i="5" s="1"/>
  <c r="V454" i="5"/>
  <c r="E454" i="5"/>
  <c r="V455" i="5"/>
  <c r="E455" i="5"/>
  <c r="X455" i="5" s="1"/>
  <c r="V456" i="5"/>
  <c r="E456" i="5"/>
  <c r="X456" i="5" s="1"/>
  <c r="V457" i="5"/>
  <c r="E457" i="5"/>
  <c r="X457" i="5" s="1"/>
  <c r="V458" i="5"/>
  <c r="E458" i="5"/>
  <c r="V459" i="5"/>
  <c r="E459" i="5"/>
  <c r="X459" i="5" s="1"/>
  <c r="V460" i="5"/>
  <c r="E460" i="5"/>
  <c r="V461" i="5"/>
  <c r="E461" i="5"/>
  <c r="X461" i="5" s="1"/>
  <c r="V462" i="5"/>
  <c r="E462" i="5"/>
  <c r="V463" i="5"/>
  <c r="E463" i="5"/>
  <c r="X463" i="5" s="1"/>
  <c r="V464" i="5"/>
  <c r="E464" i="5"/>
  <c r="X464" i="5" s="1"/>
  <c r="V465" i="5"/>
  <c r="E465" i="5"/>
  <c r="X465" i="5" s="1"/>
  <c r="V466" i="5"/>
  <c r="E466" i="5"/>
  <c r="V467" i="5"/>
  <c r="E467" i="5"/>
  <c r="X467" i="5" s="1"/>
  <c r="V468" i="5"/>
  <c r="E468" i="5"/>
  <c r="X468" i="5" s="1"/>
  <c r="V469" i="5"/>
  <c r="E469" i="5"/>
  <c r="X469" i="5" s="1"/>
  <c r="V470" i="5"/>
  <c r="E470" i="5"/>
  <c r="X470" i="5" s="1"/>
  <c r="V471" i="5"/>
  <c r="E471" i="5"/>
  <c r="X471" i="5" s="1"/>
  <c r="V472" i="5"/>
  <c r="E472" i="5"/>
  <c r="V473" i="5"/>
  <c r="E473" i="5"/>
  <c r="X473" i="5" s="1"/>
  <c r="V474" i="5"/>
  <c r="E474" i="5"/>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V487" i="5"/>
  <c r="E487" i="5"/>
  <c r="X487" i="5" s="1"/>
  <c r="V488" i="5"/>
  <c r="E488" i="5"/>
  <c r="V489" i="5"/>
  <c r="E489" i="5"/>
  <c r="X489" i="5" s="1"/>
  <c r="V490" i="5"/>
  <c r="E490" i="5"/>
  <c r="V491" i="5"/>
  <c r="E491" i="5"/>
  <c r="X491" i="5" s="1"/>
  <c r="V492" i="5"/>
  <c r="E492" i="5"/>
  <c r="X492" i="5" s="1"/>
  <c r="V493" i="5"/>
  <c r="E493" i="5"/>
  <c r="X493" i="5" s="1"/>
  <c r="V494" i="5"/>
  <c r="E494" i="5"/>
  <c r="X494" i="5" s="1"/>
  <c r="V495" i="5"/>
  <c r="E495" i="5"/>
  <c r="X495" i="5" s="1"/>
  <c r="V496" i="5"/>
  <c r="E496" i="5"/>
  <c r="V497" i="5"/>
  <c r="E497" i="5"/>
  <c r="X497" i="5" s="1"/>
  <c r="V498" i="5"/>
  <c r="E498" i="5"/>
  <c r="V499" i="5"/>
  <c r="E499" i="5"/>
  <c r="X499" i="5" s="1"/>
  <c r="V500" i="5"/>
  <c r="E500" i="5"/>
  <c r="X500" i="5" s="1"/>
  <c r="V501" i="5"/>
  <c r="E501" i="5"/>
  <c r="X501" i="5" s="1"/>
  <c r="V502" i="5"/>
  <c r="E502" i="5"/>
  <c r="V503" i="5"/>
  <c r="E503" i="5"/>
  <c r="X503" i="5" s="1"/>
  <c r="V504" i="5"/>
  <c r="E504" i="5"/>
  <c r="X504" i="5" s="1"/>
  <c r="V505" i="5"/>
  <c r="E505" i="5"/>
  <c r="X505" i="5" s="1"/>
  <c r="V506" i="5"/>
  <c r="E506" i="5"/>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V519" i="5"/>
  <c r="E519" i="5"/>
  <c r="X519" i="5" s="1"/>
  <c r="V520" i="5"/>
  <c r="E520" i="5"/>
  <c r="X520" i="5" s="1"/>
  <c r="V521" i="5"/>
  <c r="E521" i="5"/>
  <c r="X521" i="5" s="1"/>
  <c r="V522" i="5"/>
  <c r="E522" i="5"/>
  <c r="V523" i="5"/>
  <c r="E523" i="5"/>
  <c r="X523" i="5" s="1"/>
  <c r="V524" i="5"/>
  <c r="E524" i="5"/>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V535" i="5"/>
  <c r="E535" i="5"/>
  <c r="X535" i="5" s="1"/>
  <c r="V536" i="5"/>
  <c r="E536" i="5"/>
  <c r="X536" i="5" s="1"/>
  <c r="V537" i="5"/>
  <c r="E537" i="5"/>
  <c r="X537" i="5" s="1"/>
  <c r="V538" i="5"/>
  <c r="E538" i="5"/>
  <c r="V539" i="5"/>
  <c r="E539" i="5"/>
  <c r="X539" i="5" s="1"/>
  <c r="V540" i="5"/>
  <c r="E540" i="5"/>
  <c r="X540" i="5" s="1"/>
  <c r="V541" i="5"/>
  <c r="E541" i="5"/>
  <c r="X541" i="5" s="1"/>
  <c r="V542" i="5"/>
  <c r="E542" i="5"/>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V555" i="5"/>
  <c r="E555" i="5"/>
  <c r="X555" i="5" s="1"/>
  <c r="V556" i="5"/>
  <c r="E556" i="5"/>
  <c r="V557" i="5"/>
  <c r="E557" i="5"/>
  <c r="X557" i="5" s="1"/>
  <c r="V558" i="5"/>
  <c r="E558" i="5"/>
  <c r="X558" i="5" s="1"/>
  <c r="V559" i="5"/>
  <c r="E559" i="5"/>
  <c r="X559" i="5" s="1"/>
  <c r="V560" i="5"/>
  <c r="E560" i="5"/>
  <c r="X560" i="5" s="1"/>
  <c r="V561" i="5"/>
  <c r="E561" i="5"/>
  <c r="X561" i="5" s="1"/>
  <c r="V562" i="5"/>
  <c r="E562" i="5"/>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V575" i="5"/>
  <c r="E575" i="5"/>
  <c r="X575" i="5" s="1"/>
  <c r="V576" i="5"/>
  <c r="E576" i="5"/>
  <c r="V577" i="5"/>
  <c r="E577" i="5"/>
  <c r="X577" i="5" s="1"/>
  <c r="V578" i="5"/>
  <c r="E578" i="5"/>
  <c r="V579" i="5"/>
  <c r="E579" i="5"/>
  <c r="X579" i="5" s="1"/>
  <c r="V580" i="5"/>
  <c r="E580" i="5"/>
  <c r="V581" i="5"/>
  <c r="E581" i="5"/>
  <c r="X581" i="5" s="1"/>
  <c r="V582" i="5"/>
  <c r="E582" i="5"/>
  <c r="X582" i="5" s="1"/>
  <c r="V583" i="5"/>
  <c r="E583" i="5"/>
  <c r="X583" i="5" s="1"/>
  <c r="V584" i="5"/>
  <c r="E584" i="5"/>
  <c r="X584" i="5" s="1"/>
  <c r="V585" i="5"/>
  <c r="E585" i="5"/>
  <c r="X585" i="5" s="1"/>
  <c r="V586" i="5"/>
  <c r="E586" i="5"/>
  <c r="X586" i="5" s="1"/>
  <c r="V587" i="5"/>
  <c r="E587" i="5"/>
  <c r="X587" i="5" s="1"/>
  <c r="V588" i="5"/>
  <c r="E588" i="5"/>
  <c r="V589" i="5"/>
  <c r="E589" i="5"/>
  <c r="X589" i="5" s="1"/>
  <c r="V590" i="5"/>
  <c r="E590" i="5"/>
  <c r="X590" i="5" s="1"/>
  <c r="V591" i="5"/>
  <c r="E591" i="5"/>
  <c r="X591" i="5" s="1"/>
  <c r="V592" i="5"/>
  <c r="E592" i="5"/>
  <c r="V593" i="5"/>
  <c r="E593" i="5"/>
  <c r="X593" i="5" s="1"/>
  <c r="V594" i="5"/>
  <c r="E594" i="5"/>
  <c r="X594" i="5" s="1"/>
  <c r="V595" i="5"/>
  <c r="E595" i="5"/>
  <c r="X595" i="5" s="1"/>
  <c r="V596" i="5"/>
  <c r="E596" i="5"/>
  <c r="V597" i="5"/>
  <c r="E597" i="5"/>
  <c r="X597" i="5" s="1"/>
  <c r="V598" i="5"/>
  <c r="E598" i="5"/>
  <c r="X598" i="5" s="1"/>
  <c r="V599" i="5"/>
  <c r="E599" i="5"/>
  <c r="X599" i="5" s="1"/>
  <c r="V600" i="5"/>
  <c r="E600" i="5"/>
  <c r="V601" i="5"/>
  <c r="E601" i="5"/>
  <c r="X601" i="5" s="1"/>
  <c r="V602" i="5"/>
  <c r="E602" i="5"/>
  <c r="V603" i="5"/>
  <c r="E603" i="5"/>
  <c r="X603" i="5" s="1"/>
  <c r="V604" i="5"/>
  <c r="E604" i="5"/>
  <c r="X604" i="5" s="1"/>
  <c r="V605" i="5"/>
  <c r="E605" i="5"/>
  <c r="X605" i="5" s="1"/>
  <c r="V606" i="5"/>
  <c r="E606" i="5"/>
  <c r="X606" i="5" s="1"/>
  <c r="V607" i="5"/>
  <c r="E607" i="5"/>
  <c r="X607" i="5" s="1"/>
  <c r="V608" i="5"/>
  <c r="E608" i="5"/>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V633" i="5"/>
  <c r="E633" i="5"/>
  <c r="X633" i="5" s="1"/>
  <c r="V634" i="5"/>
  <c r="E634" i="5"/>
  <c r="V635" i="5"/>
  <c r="E635" i="5"/>
  <c r="X635" i="5" s="1"/>
  <c r="V636" i="5"/>
  <c r="E636" i="5"/>
  <c r="X636" i="5" s="1"/>
  <c r="V637" i="5"/>
  <c r="E637" i="5"/>
  <c r="X637" i="5" s="1"/>
  <c r="V638" i="5"/>
  <c r="E638" i="5"/>
  <c r="X638" i="5" s="1"/>
  <c r="V639" i="5"/>
  <c r="E639" i="5"/>
  <c r="X639" i="5" s="1"/>
  <c r="V640" i="5"/>
  <c r="E640" i="5"/>
  <c r="V641" i="5"/>
  <c r="E641" i="5"/>
  <c r="X641" i="5" s="1"/>
  <c r="V642" i="5"/>
  <c r="E642" i="5"/>
  <c r="X642" i="5" s="1"/>
  <c r="V643" i="5"/>
  <c r="E643" i="5"/>
  <c r="X643" i="5" s="1"/>
  <c r="V644" i="5"/>
  <c r="E644" i="5"/>
  <c r="V645" i="5"/>
  <c r="E645" i="5"/>
  <c r="X645" i="5" s="1"/>
  <c r="V646" i="5"/>
  <c r="E646" i="5"/>
  <c r="X646" i="5" s="1"/>
  <c r="V647" i="5"/>
  <c r="E647" i="5"/>
  <c r="X647" i="5" s="1"/>
  <c r="V648" i="5"/>
  <c r="E648" i="5"/>
  <c r="X648" i="5" s="1"/>
  <c r="V649" i="5"/>
  <c r="E649" i="5"/>
  <c r="X649" i="5" s="1"/>
  <c r="V650" i="5"/>
  <c r="E650" i="5"/>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V663" i="5"/>
  <c r="E663" i="5"/>
  <c r="X663" i="5" s="1"/>
  <c r="V664" i="5"/>
  <c r="E664" i="5"/>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V679" i="5"/>
  <c r="E679" i="5"/>
  <c r="X679" i="5" s="1"/>
  <c r="V680" i="5"/>
  <c r="E680" i="5"/>
  <c r="X680" i="5" s="1"/>
  <c r="V681" i="5"/>
  <c r="E681" i="5"/>
  <c r="X681" i="5" s="1"/>
  <c r="V682" i="5"/>
  <c r="E682" i="5"/>
  <c r="X682" i="5" s="1"/>
  <c r="V683" i="5"/>
  <c r="E683" i="5"/>
  <c r="X683" i="5" s="1"/>
  <c r="V684" i="5"/>
  <c r="E684" i="5"/>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V751" i="5"/>
  <c r="E751" i="5"/>
  <c r="X751" i="5" s="1"/>
  <c r="V752" i="5"/>
  <c r="E752" i="5"/>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V839" i="5"/>
  <c r="E839" i="5"/>
  <c r="X839" i="5" s="1"/>
  <c r="V840" i="5"/>
  <c r="E840" i="5"/>
  <c r="X840" i="5" s="1"/>
  <c r="V841" i="5"/>
  <c r="E841" i="5"/>
  <c r="X841" i="5" s="1"/>
  <c r="V842" i="5"/>
  <c r="E842" i="5"/>
  <c r="X842" i="5" s="1"/>
  <c r="V843" i="5"/>
  <c r="E843" i="5"/>
  <c r="X843" i="5" s="1"/>
  <c r="V844" i="5"/>
  <c r="E844" i="5"/>
  <c r="X844" i="5" s="1"/>
  <c r="V845" i="5"/>
  <c r="E845" i="5"/>
  <c r="X845" i="5" s="1"/>
  <c r="V846" i="5"/>
  <c r="E846" i="5"/>
  <c r="V847" i="5"/>
  <c r="E847" i="5"/>
  <c r="X847" i="5" s="1"/>
  <c r="V848" i="5"/>
  <c r="E848" i="5"/>
  <c r="X848" i="5" s="1"/>
  <c r="V849" i="5"/>
  <c r="E849" i="5"/>
  <c r="X849" i="5" s="1"/>
  <c r="V850" i="5"/>
  <c r="E850" i="5"/>
  <c r="X850" i="5" s="1"/>
  <c r="V851" i="5"/>
  <c r="E851" i="5"/>
  <c r="X851" i="5" s="1"/>
  <c r="V852" i="5"/>
  <c r="E852" i="5"/>
  <c r="X852" i="5" s="1"/>
  <c r="V853" i="5"/>
  <c r="E853" i="5"/>
  <c r="X853" i="5" s="1"/>
  <c r="V854" i="5"/>
  <c r="E854" i="5"/>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V867" i="5"/>
  <c r="E867" i="5"/>
  <c r="X867" i="5" s="1"/>
  <c r="V868" i="5"/>
  <c r="E868" i="5"/>
  <c r="X868" i="5" s="1"/>
  <c r="V869" i="5"/>
  <c r="E869" i="5"/>
  <c r="X869" i="5" s="1"/>
  <c r="V870" i="5"/>
  <c r="E870" i="5"/>
  <c r="X870" i="5" s="1"/>
  <c r="V871" i="5"/>
  <c r="E871" i="5"/>
  <c r="X871" i="5" s="1"/>
  <c r="V872" i="5"/>
  <c r="E872" i="5"/>
  <c r="X872" i="5" s="1"/>
  <c r="V873" i="5"/>
  <c r="E873" i="5"/>
  <c r="X873" i="5" s="1"/>
  <c r="V874" i="5"/>
  <c r="E874" i="5"/>
  <c r="V875" i="5"/>
  <c r="E875" i="5"/>
  <c r="X875" i="5" s="1"/>
  <c r="V876" i="5"/>
  <c r="E876" i="5"/>
  <c r="X876" i="5" s="1"/>
  <c r="V877" i="5"/>
  <c r="E877" i="5"/>
  <c r="X877" i="5" s="1"/>
  <c r="V878" i="5"/>
  <c r="E878" i="5"/>
  <c r="X878" i="5" s="1"/>
  <c r="V879" i="5"/>
  <c r="E879" i="5"/>
  <c r="X879" i="5" s="1"/>
  <c r="V880" i="5"/>
  <c r="E880" i="5"/>
  <c r="X880" i="5" s="1"/>
  <c r="V881" i="5"/>
  <c r="E881" i="5"/>
  <c r="X881" i="5" s="1"/>
  <c r="V882" i="5"/>
  <c r="E882" i="5"/>
  <c r="V883" i="5"/>
  <c r="E883" i="5"/>
  <c r="X883" i="5" s="1"/>
  <c r="V884" i="5"/>
  <c r="E884" i="5"/>
  <c r="X884" i="5" s="1"/>
  <c r="V885" i="5"/>
  <c r="E885" i="5"/>
  <c r="X885" i="5" s="1"/>
  <c r="V886" i="5"/>
  <c r="E886" i="5"/>
  <c r="V887" i="5"/>
  <c r="E887" i="5"/>
  <c r="X887" i="5" s="1"/>
  <c r="V888" i="5"/>
  <c r="E888" i="5"/>
  <c r="X888" i="5" s="1"/>
  <c r="V889" i="5"/>
  <c r="E889" i="5"/>
  <c r="X889" i="5" s="1"/>
  <c r="V890" i="5"/>
  <c r="E890" i="5"/>
  <c r="V891" i="5"/>
  <c r="E891" i="5"/>
  <c r="X891" i="5" s="1"/>
  <c r="V892" i="5"/>
  <c r="E892" i="5"/>
  <c r="V893" i="5"/>
  <c r="E893" i="5"/>
  <c r="X893" i="5" s="1"/>
  <c r="V894" i="5"/>
  <c r="E894" i="5"/>
  <c r="X894" i="5" s="1"/>
  <c r="V895" i="5"/>
  <c r="E895" i="5"/>
  <c r="X895" i="5" s="1"/>
  <c r="V896" i="5"/>
  <c r="E896" i="5"/>
  <c r="X896" i="5" s="1"/>
  <c r="V897" i="5"/>
  <c r="E897" i="5"/>
  <c r="X897" i="5" s="1"/>
  <c r="V898" i="5"/>
  <c r="E898" i="5"/>
  <c r="V899" i="5"/>
  <c r="E899" i="5"/>
  <c r="X899" i="5" s="1"/>
  <c r="V900" i="5"/>
  <c r="E900" i="5"/>
  <c r="X900" i="5" s="1"/>
  <c r="V901" i="5"/>
  <c r="E901" i="5"/>
  <c r="X901" i="5" s="1"/>
  <c r="V902" i="5"/>
  <c r="E902" i="5"/>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V917" i="5"/>
  <c r="E917" i="5"/>
  <c r="X917" i="5" s="1"/>
  <c r="V918" i="5"/>
  <c r="E918" i="5"/>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V945" i="5"/>
  <c r="E945" i="5"/>
  <c r="X945" i="5" s="1"/>
  <c r="V946" i="5"/>
  <c r="E946" i="5"/>
  <c r="V947" i="5"/>
  <c r="E947" i="5"/>
  <c r="X947" i="5" s="1"/>
  <c r="V948" i="5"/>
  <c r="E948" i="5"/>
  <c r="X948" i="5" s="1"/>
  <c r="V949" i="5"/>
  <c r="E949" i="5"/>
  <c r="X949" i="5" s="1"/>
  <c r="V950" i="5"/>
  <c r="E950" i="5"/>
  <c r="V951" i="5"/>
  <c r="E951" i="5"/>
  <c r="X951" i="5" s="1"/>
  <c r="V952" i="5"/>
  <c r="E952" i="5"/>
  <c r="V953" i="5"/>
  <c r="E953" i="5"/>
  <c r="X953" i="5" s="1"/>
  <c r="V954" i="5"/>
  <c r="E954" i="5"/>
  <c r="X954" i="5" s="1"/>
  <c r="V955" i="5"/>
  <c r="E955" i="5"/>
  <c r="X955" i="5" s="1"/>
  <c r="V956" i="5"/>
  <c r="E956" i="5"/>
  <c r="V957" i="5"/>
  <c r="E957" i="5"/>
  <c r="X957" i="5" s="1"/>
  <c r="V958" i="5"/>
  <c r="E958" i="5"/>
  <c r="V959" i="5"/>
  <c r="E959" i="5"/>
  <c r="X959" i="5" s="1"/>
  <c r="V960" i="5"/>
  <c r="E960" i="5"/>
  <c r="V961" i="5"/>
  <c r="E961" i="5"/>
  <c r="X961" i="5" s="1"/>
  <c r="V962" i="5"/>
  <c r="E962" i="5"/>
  <c r="X962" i="5" s="1"/>
  <c r="V963" i="5"/>
  <c r="E963" i="5"/>
  <c r="X963" i="5" s="1"/>
  <c r="V964" i="5"/>
  <c r="E964" i="5"/>
  <c r="X964" i="5" s="1"/>
  <c r="V965" i="5"/>
  <c r="E965" i="5"/>
  <c r="X965" i="5" s="1"/>
  <c r="V966" i="5"/>
  <c r="E966" i="5"/>
  <c r="X966" i="5" s="1"/>
  <c r="V967" i="5"/>
  <c r="E967" i="5"/>
  <c r="X967" i="5" s="1"/>
  <c r="V968" i="5"/>
  <c r="E968" i="5"/>
  <c r="V969" i="5"/>
  <c r="E969" i="5"/>
  <c r="X969" i="5" s="1"/>
  <c r="V970" i="5"/>
  <c r="E970" i="5"/>
  <c r="V971" i="5"/>
  <c r="E971" i="5"/>
  <c r="X971" i="5" s="1"/>
  <c r="V972" i="5"/>
  <c r="E972" i="5"/>
  <c r="V973" i="5"/>
  <c r="E973" i="5"/>
  <c r="X973" i="5" s="1"/>
  <c r="V974" i="5"/>
  <c r="E974" i="5"/>
  <c r="V975" i="5"/>
  <c r="E975" i="5"/>
  <c r="X975" i="5" s="1"/>
  <c r="V976" i="5"/>
  <c r="E976" i="5"/>
  <c r="V977" i="5"/>
  <c r="E977" i="5"/>
  <c r="X977" i="5" s="1"/>
  <c r="V978" i="5"/>
  <c r="E978" i="5"/>
  <c r="X978" i="5" s="1"/>
  <c r="V979" i="5"/>
  <c r="E979" i="5"/>
  <c r="X979" i="5" s="1"/>
  <c r="V980" i="5"/>
  <c r="E980" i="5"/>
  <c r="V981" i="5"/>
  <c r="E981" i="5"/>
  <c r="X981" i="5" s="1"/>
  <c r="V982" i="5"/>
  <c r="E982" i="5"/>
  <c r="X982" i="5" s="1"/>
  <c r="V983" i="5"/>
  <c r="E983" i="5"/>
  <c r="X983" i="5" s="1"/>
  <c r="V984" i="5"/>
  <c r="E984" i="5"/>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V997" i="5"/>
  <c r="E997" i="5"/>
  <c r="X997" i="5" s="1"/>
  <c r="V998" i="5"/>
  <c r="E998" i="5"/>
  <c r="X998" i="5" s="1"/>
  <c r="V999" i="5"/>
  <c r="E999" i="5"/>
  <c r="X999" i="5" s="1"/>
  <c r="V1000" i="5"/>
  <c r="E1000" i="5"/>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V1013" i="5"/>
  <c r="E1013" i="5"/>
  <c r="X1013" i="5" s="1"/>
  <c r="V1014" i="5"/>
  <c r="E1014" i="5"/>
  <c r="X1014" i="5" s="1"/>
  <c r="V1015" i="5"/>
  <c r="E1015" i="5"/>
  <c r="X1015" i="5" s="1"/>
  <c r="V1016" i="5"/>
  <c r="E1016" i="5"/>
  <c r="V1017" i="5"/>
  <c r="E1017" i="5"/>
  <c r="X1017" i="5" s="1"/>
  <c r="V1018" i="5"/>
  <c r="E1018" i="5"/>
  <c r="X1018" i="5" s="1"/>
  <c r="V1019" i="5"/>
  <c r="E1019" i="5"/>
  <c r="X1019" i="5" s="1"/>
  <c r="V1020" i="5"/>
  <c r="E1020" i="5"/>
  <c r="V1021" i="5"/>
  <c r="E1021" i="5"/>
  <c r="X1021" i="5" s="1"/>
  <c r="V1022" i="5"/>
  <c r="E1022" i="5"/>
  <c r="X1022" i="5" s="1"/>
  <c r="V1023" i="5"/>
  <c r="E1023" i="5"/>
  <c r="X1023" i="5" s="1"/>
  <c r="V1024" i="5"/>
  <c r="E1024" i="5"/>
  <c r="V1025" i="5"/>
  <c r="E1025" i="5"/>
  <c r="X1025" i="5" s="1"/>
  <c r="V1026" i="5"/>
  <c r="E1026" i="5"/>
  <c r="X1026" i="5" s="1"/>
  <c r="V1027" i="5"/>
  <c r="E1027" i="5"/>
  <c r="X1027" i="5" s="1"/>
  <c r="V1028" i="5"/>
  <c r="E1028" i="5"/>
  <c r="V1029" i="5"/>
  <c r="E1029" i="5"/>
  <c r="X1029" i="5" s="1"/>
  <c r="V1030" i="5"/>
  <c r="E1030" i="5"/>
  <c r="X1030" i="5" s="1"/>
  <c r="V1031" i="5"/>
  <c r="E1031" i="5"/>
  <c r="X1031" i="5" s="1"/>
  <c r="V1032" i="5"/>
  <c r="E1032" i="5"/>
  <c r="V1033" i="5"/>
  <c r="E1033" i="5"/>
  <c r="X1033" i="5" s="1"/>
  <c r="V1034" i="5"/>
  <c r="E1034" i="5"/>
  <c r="X1034" i="5" s="1"/>
  <c r="V1035" i="5"/>
  <c r="E1035" i="5"/>
  <c r="X1035" i="5" s="1"/>
  <c r="V1036" i="5"/>
  <c r="E1036" i="5"/>
  <c r="V1037" i="5"/>
  <c r="E1037" i="5"/>
  <c r="X1037" i="5" s="1"/>
  <c r="V1038" i="5"/>
  <c r="E1038" i="5"/>
  <c r="X1038" i="5" s="1"/>
  <c r="V1039" i="5"/>
  <c r="E1039" i="5"/>
  <c r="X1039" i="5" s="1"/>
  <c r="V1040" i="5"/>
  <c r="E1040" i="5"/>
  <c r="V1041" i="5"/>
  <c r="E1041" i="5"/>
  <c r="X1041" i="5" s="1"/>
  <c r="V1042" i="5"/>
  <c r="E1042" i="5"/>
  <c r="X1042" i="5" s="1"/>
  <c r="V1043" i="5"/>
  <c r="E1043" i="5"/>
  <c r="X1043" i="5" s="1"/>
  <c r="V1044" i="5"/>
  <c r="E1044" i="5"/>
  <c r="V1045" i="5"/>
  <c r="E1045" i="5"/>
  <c r="X1045" i="5" s="1"/>
  <c r="V1046" i="5"/>
  <c r="E1046" i="5"/>
  <c r="X1046" i="5" s="1"/>
  <c r="V1047" i="5"/>
  <c r="E1047" i="5"/>
  <c r="X1047" i="5" s="1"/>
  <c r="V1048" i="5"/>
  <c r="E1048" i="5"/>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V1057" i="5"/>
  <c r="E1057" i="5"/>
  <c r="X1057" i="5" s="1"/>
  <c r="V1058" i="5"/>
  <c r="E1058" i="5"/>
  <c r="X1058" i="5" s="1"/>
  <c r="V1059" i="5"/>
  <c r="E1059" i="5"/>
  <c r="X1059" i="5" s="1"/>
  <c r="V1060" i="5"/>
  <c r="E1060" i="5"/>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V1069" i="5"/>
  <c r="E1069" i="5"/>
  <c r="X1069" i="5" s="1"/>
  <c r="V1070" i="5"/>
  <c r="E1070" i="5"/>
  <c r="X1070" i="5" s="1"/>
  <c r="V1071" i="5"/>
  <c r="E1071" i="5"/>
  <c r="X1071" i="5" s="1"/>
  <c r="V1072" i="5"/>
  <c r="E1072" i="5"/>
  <c r="V1073" i="5"/>
  <c r="E1073" i="5"/>
  <c r="X1073" i="5" s="1"/>
  <c r="V1074" i="5"/>
  <c r="E1074" i="5"/>
  <c r="X1074" i="5" s="1"/>
  <c r="V1075" i="5"/>
  <c r="E1075" i="5"/>
  <c r="X1075" i="5" s="1"/>
  <c r="V1076" i="5"/>
  <c r="E1076" i="5"/>
  <c r="V1077" i="5"/>
  <c r="E1077" i="5"/>
  <c r="X1077" i="5" s="1"/>
  <c r="V1078" i="5"/>
  <c r="E1078" i="5"/>
  <c r="X1078" i="5" s="1"/>
  <c r="V1079" i="5"/>
  <c r="E1079" i="5"/>
  <c r="X1079" i="5" s="1"/>
  <c r="V1080" i="5"/>
  <c r="E1080" i="5"/>
  <c r="V1081" i="5"/>
  <c r="E1081" i="5"/>
  <c r="X1081" i="5" s="1"/>
  <c r="V1082" i="5"/>
  <c r="E1082" i="5"/>
  <c r="X1082" i="5" s="1"/>
  <c r="V1083" i="5"/>
  <c r="E1083" i="5"/>
  <c r="X1083" i="5" s="1"/>
  <c r="V1084" i="5"/>
  <c r="E1084" i="5"/>
  <c r="V1085" i="5"/>
  <c r="E1085" i="5"/>
  <c r="X1085" i="5" s="1"/>
  <c r="V1086" i="5"/>
  <c r="E1086" i="5"/>
  <c r="V1087" i="5"/>
  <c r="E1087" i="5"/>
  <c r="X1087" i="5" s="1"/>
  <c r="V1088" i="5"/>
  <c r="E1088" i="5"/>
  <c r="V1089" i="5"/>
  <c r="E1089" i="5"/>
  <c r="X1089" i="5" s="1"/>
  <c r="V1090" i="5"/>
  <c r="E1090" i="5"/>
  <c r="X1090" i="5" s="1"/>
  <c r="V1091" i="5"/>
  <c r="E1091" i="5"/>
  <c r="X1091" i="5" s="1"/>
  <c r="V1092" i="5"/>
  <c r="E1092" i="5"/>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V1101" i="5"/>
  <c r="E1101" i="5"/>
  <c r="X1101" i="5" s="1"/>
  <c r="V1102" i="5"/>
  <c r="E1102" i="5"/>
  <c r="X1102" i="5" s="1"/>
  <c r="V1103" i="5"/>
  <c r="E1103" i="5"/>
  <c r="X1103" i="5" s="1"/>
  <c r="V1104" i="5"/>
  <c r="E1104" i="5"/>
  <c r="V1105" i="5"/>
  <c r="E1105" i="5"/>
  <c r="X1105" i="5" s="1"/>
  <c r="V1106" i="5"/>
  <c r="E1106" i="5"/>
  <c r="X1106" i="5" s="1"/>
  <c r="V1107" i="5"/>
  <c r="E1107" i="5"/>
  <c r="X1107" i="5" s="1"/>
  <c r="V1108" i="5"/>
  <c r="E1108" i="5"/>
  <c r="V1109" i="5"/>
  <c r="E1109" i="5"/>
  <c r="X1109" i="5" s="1"/>
  <c r="V1110" i="5"/>
  <c r="E1110" i="5"/>
  <c r="X1110" i="5" s="1"/>
  <c r="V1111" i="5"/>
  <c r="E1111" i="5"/>
  <c r="X1111" i="5" s="1"/>
  <c r="V1112" i="5"/>
  <c r="E1112" i="5"/>
  <c r="V1113" i="5"/>
  <c r="E1113" i="5"/>
  <c r="X1113" i="5" s="1"/>
  <c r="V1114" i="5"/>
  <c r="E1114" i="5"/>
  <c r="X1114" i="5" s="1"/>
  <c r="V1115" i="5"/>
  <c r="E1115" i="5"/>
  <c r="X1115" i="5" s="1"/>
  <c r="V1116" i="5"/>
  <c r="E1116" i="5"/>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V1145" i="5"/>
  <c r="E1145" i="5"/>
  <c r="X1145" i="5" s="1"/>
  <c r="V1146" i="5"/>
  <c r="E1146" i="5"/>
  <c r="V1147" i="5"/>
  <c r="E1147" i="5"/>
  <c r="X1147" i="5" s="1"/>
  <c r="V1148" i="5"/>
  <c r="E1148" i="5"/>
  <c r="X1148" i="5" s="1"/>
  <c r="V1149" i="5"/>
  <c r="E1149" i="5"/>
  <c r="X1149" i="5" s="1"/>
  <c r="V1150" i="5"/>
  <c r="E1150" i="5"/>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V1163" i="5"/>
  <c r="E1163" i="5"/>
  <c r="X1163" i="5" s="1"/>
  <c r="V1164" i="5"/>
  <c r="E1164" i="5"/>
  <c r="V1165" i="5"/>
  <c r="E1165" i="5"/>
  <c r="X1165" i="5" s="1"/>
  <c r="V1166" i="5"/>
  <c r="E1166" i="5"/>
  <c r="X1166" i="5" s="1"/>
  <c r="V1167" i="5"/>
  <c r="E1167" i="5"/>
  <c r="X1167" i="5" s="1"/>
  <c r="V1168" i="5"/>
  <c r="E1168" i="5"/>
  <c r="X1168" i="5" s="1"/>
  <c r="V1169" i="5"/>
  <c r="E1169" i="5"/>
  <c r="X1169" i="5" s="1"/>
  <c r="V1170" i="5"/>
  <c r="E1170" i="5"/>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V1189" i="5"/>
  <c r="E1189" i="5"/>
  <c r="X1189" i="5" s="1"/>
  <c r="V1190" i="5"/>
  <c r="E1190" i="5"/>
  <c r="X1190" i="5" s="1"/>
  <c r="V1191" i="5"/>
  <c r="E1191" i="5"/>
  <c r="X1191" i="5" s="1"/>
  <c r="V1192" i="5"/>
  <c r="E1192" i="5"/>
  <c r="V1193" i="5"/>
  <c r="E1193" i="5"/>
  <c r="X1193" i="5" s="1"/>
  <c r="V1194" i="5"/>
  <c r="E1194" i="5"/>
  <c r="X1194" i="5" s="1"/>
  <c r="V1195" i="5"/>
  <c r="E1195" i="5"/>
  <c r="X1195" i="5" s="1"/>
  <c r="V1196" i="5"/>
  <c r="E1196" i="5"/>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V1227" i="5"/>
  <c r="E1227" i="5"/>
  <c r="X1227" i="5" s="1"/>
  <c r="V1228" i="5"/>
  <c r="E1228" i="5"/>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V1303" i="5"/>
  <c r="E1303" i="5"/>
  <c r="X1303" i="5" s="1"/>
  <c r="V1304" i="5"/>
  <c r="E1304" i="5"/>
  <c r="V1305" i="5"/>
  <c r="E1305" i="5"/>
  <c r="X1305" i="5" s="1"/>
  <c r="V1306" i="5"/>
  <c r="E1306" i="5"/>
  <c r="X1306" i="5" s="1"/>
  <c r="V1307" i="5"/>
  <c r="E1307" i="5"/>
  <c r="X1307" i="5" s="1"/>
  <c r="V1308" i="5"/>
  <c r="E1308" i="5"/>
  <c r="X1308" i="5" s="1"/>
  <c r="V1309" i="5"/>
  <c r="E1309" i="5"/>
  <c r="X1309" i="5" s="1"/>
  <c r="V1310" i="5"/>
  <c r="E1310" i="5"/>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V1319" i="5"/>
  <c r="E1319" i="5"/>
  <c r="X1319" i="5" s="1"/>
  <c r="V1320" i="5"/>
  <c r="E1320" i="5"/>
  <c r="V1321" i="5"/>
  <c r="E1321" i="5"/>
  <c r="X1321" i="5" s="1"/>
  <c r="V1322" i="5"/>
  <c r="E1322" i="5"/>
  <c r="X1322" i="5" s="1"/>
  <c r="V1323" i="5"/>
  <c r="E1323" i="5"/>
  <c r="X1323" i="5" s="1"/>
  <c r="V1324" i="5"/>
  <c r="E1324" i="5"/>
  <c r="X1324" i="5" s="1"/>
  <c r="V1325" i="5"/>
  <c r="E1325" i="5"/>
  <c r="X1325" i="5" s="1"/>
  <c r="V1326" i="5"/>
  <c r="E1326" i="5"/>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V1335" i="5"/>
  <c r="E1335" i="5"/>
  <c r="X1335" i="5" s="1"/>
  <c r="V1336" i="5"/>
  <c r="E1336" i="5"/>
  <c r="X1336" i="5" s="1"/>
  <c r="V1337" i="5"/>
  <c r="E1337" i="5"/>
  <c r="X1337" i="5" s="1"/>
  <c r="V1338" i="5"/>
  <c r="E1338" i="5"/>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V1349" i="5"/>
  <c r="E1349" i="5"/>
  <c r="X1349" i="5" s="1"/>
  <c r="V1350" i="5"/>
  <c r="E1350" i="5"/>
  <c r="X1350" i="5" s="1"/>
  <c r="V1351" i="5"/>
  <c r="E1351" i="5"/>
  <c r="X1351" i="5" s="1"/>
  <c r="V1352" i="5"/>
  <c r="E1352" i="5"/>
  <c r="V1353" i="5"/>
  <c r="E1353" i="5"/>
  <c r="X1353" i="5" s="1"/>
  <c r="V1354" i="5"/>
  <c r="E1354" i="5"/>
  <c r="X1354" i="5" s="1"/>
  <c r="V1355" i="5"/>
  <c r="E1355" i="5"/>
  <c r="X1355" i="5" s="1"/>
  <c r="V1356" i="5"/>
  <c r="E1356" i="5"/>
  <c r="X1356" i="5" s="1"/>
  <c r="V1357" i="5"/>
  <c r="E1357" i="5"/>
  <c r="X1357" i="5" s="1"/>
  <c r="V1358" i="5"/>
  <c r="E1358" i="5"/>
  <c r="V1359" i="5"/>
  <c r="E1359" i="5"/>
  <c r="X1359" i="5" s="1"/>
  <c r="V1360" i="5"/>
  <c r="E1360" i="5"/>
  <c r="V1361" i="5"/>
  <c r="E1361" i="5"/>
  <c r="X1361" i="5" s="1"/>
  <c r="V1362" i="5"/>
  <c r="E1362" i="5"/>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V1371" i="5"/>
  <c r="E1371" i="5"/>
  <c r="X1371" i="5" s="1"/>
  <c r="V1372" i="5"/>
  <c r="E1372" i="5"/>
  <c r="V1373" i="5"/>
  <c r="E1373" i="5"/>
  <c r="X1373" i="5" s="1"/>
  <c r="V1374" i="5"/>
  <c r="E1374" i="5"/>
  <c r="V1375" i="5"/>
  <c r="E1375" i="5"/>
  <c r="X1375" i="5" s="1"/>
  <c r="V1376" i="5"/>
  <c r="E1376" i="5"/>
  <c r="X1376" i="5" s="1"/>
  <c r="V1377" i="5"/>
  <c r="E1377" i="5"/>
  <c r="X1377" i="5" s="1"/>
  <c r="V1378" i="5"/>
  <c r="E1378" i="5"/>
  <c r="V1379" i="5"/>
  <c r="E1379" i="5"/>
  <c r="X1379" i="5" s="1"/>
  <c r="V1380" i="5"/>
  <c r="E1380" i="5"/>
  <c r="X1380" i="5" s="1"/>
  <c r="V1381" i="5"/>
  <c r="E1381" i="5"/>
  <c r="X1381" i="5" s="1"/>
  <c r="V1382" i="5"/>
  <c r="E1382" i="5"/>
  <c r="X1382" i="5" s="1"/>
  <c r="V1383" i="5"/>
  <c r="E1383" i="5"/>
  <c r="X1383" i="5" s="1"/>
  <c r="V1384" i="5"/>
  <c r="E1384" i="5"/>
  <c r="V1385" i="5"/>
  <c r="E1385" i="5"/>
  <c r="X1385" i="5" s="1"/>
  <c r="V1386" i="5"/>
  <c r="E1386" i="5"/>
  <c r="V1387" i="5"/>
  <c r="E1387" i="5"/>
  <c r="X1387" i="5" s="1"/>
  <c r="V1388" i="5"/>
  <c r="E1388" i="5"/>
  <c r="V1389" i="5"/>
  <c r="E1389" i="5"/>
  <c r="X1389" i="5" s="1"/>
  <c r="V1390" i="5"/>
  <c r="E1390" i="5"/>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V1401" i="5"/>
  <c r="E1401" i="5"/>
  <c r="X1401" i="5" s="1"/>
  <c r="V1402" i="5"/>
  <c r="E1402" i="5"/>
  <c r="X1402" i="5" s="1"/>
  <c r="V1403" i="5"/>
  <c r="E1403" i="5"/>
  <c r="X1403" i="5" s="1"/>
  <c r="V1404" i="5"/>
  <c r="E1404" i="5"/>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V1495" i="5"/>
  <c r="E1495" i="5"/>
  <c r="X1495" i="5" s="1"/>
  <c r="V1496" i="5"/>
  <c r="E1496" i="5"/>
  <c r="X1496" i="5" s="1"/>
  <c r="V1497" i="5"/>
  <c r="E1497" i="5"/>
  <c r="X1497" i="5" s="1"/>
  <c r="V1498" i="5"/>
  <c r="E1498" i="5"/>
  <c r="X1498" i="5" s="1"/>
  <c r="V1499" i="5"/>
  <c r="E1499" i="5"/>
  <c r="X1499" i="5" s="1"/>
  <c r="V1500" i="5"/>
  <c r="E1500" i="5"/>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V1509" i="5"/>
  <c r="E1509" i="5"/>
  <c r="X1509" i="5" s="1"/>
  <c r="V1510" i="5"/>
  <c r="E1510" i="5"/>
  <c r="V1511" i="5"/>
  <c r="E1511" i="5"/>
  <c r="X1511" i="5" s="1"/>
  <c r="V1512" i="5"/>
  <c r="E1512" i="5"/>
  <c r="X1512" i="5" s="1"/>
  <c r="V1513" i="5"/>
  <c r="E1513" i="5"/>
  <c r="X1513" i="5" s="1"/>
  <c r="V1514" i="5"/>
  <c r="E1514" i="5"/>
  <c r="X1514" i="5" s="1"/>
  <c r="V1515" i="5"/>
  <c r="E1515" i="5"/>
  <c r="X1515" i="5" s="1"/>
  <c r="V1516" i="5"/>
  <c r="E1516" i="5"/>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V1541" i="5"/>
  <c r="E1541" i="5"/>
  <c r="X1541" i="5" s="1"/>
  <c r="V1542" i="5"/>
  <c r="E1542" i="5"/>
  <c r="X1542" i="5" s="1"/>
  <c r="V1543" i="5"/>
  <c r="E1543" i="5"/>
  <c r="X1543" i="5" s="1"/>
  <c r="V1544" i="5"/>
  <c r="E1544" i="5"/>
  <c r="V1545" i="5"/>
  <c r="E1545" i="5"/>
  <c r="X1545" i="5" s="1"/>
  <c r="V1546" i="5"/>
  <c r="E1546" i="5"/>
  <c r="X1546" i="5" s="1"/>
  <c r="V1547" i="5"/>
  <c r="E1547" i="5"/>
  <c r="X1547" i="5" s="1"/>
  <c r="V1548" i="5"/>
  <c r="E1548" i="5"/>
  <c r="V1549" i="5"/>
  <c r="E1549" i="5"/>
  <c r="X1549" i="5" s="1"/>
  <c r="V1550" i="5"/>
  <c r="E1550" i="5"/>
  <c r="X1550" i="5" s="1"/>
  <c r="V1551" i="5"/>
  <c r="E1551" i="5"/>
  <c r="X1551" i="5" s="1"/>
  <c r="V1552" i="5"/>
  <c r="E1552" i="5"/>
  <c r="X1552" i="5" s="1"/>
  <c r="V1553" i="5"/>
  <c r="E1553" i="5"/>
  <c r="X1553" i="5" s="1"/>
  <c r="V1554" i="5"/>
  <c r="E1554" i="5"/>
  <c r="V1555" i="5"/>
  <c r="E1555" i="5"/>
  <c r="X1555" i="5" s="1"/>
  <c r="V1556" i="5"/>
  <c r="E1556" i="5"/>
  <c r="V1557" i="5"/>
  <c r="E1557" i="5"/>
  <c r="X1557" i="5" s="1"/>
  <c r="V1558" i="5"/>
  <c r="E1558" i="5"/>
  <c r="X1558" i="5" s="1"/>
  <c r="V1559" i="5"/>
  <c r="E1559" i="5"/>
  <c r="X1559" i="5" s="1"/>
  <c r="V1560" i="5"/>
  <c r="E1560" i="5"/>
  <c r="V1561" i="5"/>
  <c r="E1561" i="5"/>
  <c r="X1561" i="5" s="1"/>
  <c r="V1562" i="5"/>
  <c r="E1562" i="5"/>
  <c r="X1562" i="5" s="1"/>
  <c r="V1563" i="5"/>
  <c r="E1563" i="5"/>
  <c r="X1563" i="5" s="1"/>
  <c r="V1564" i="5"/>
  <c r="E1564" i="5"/>
  <c r="X1564" i="5" s="1"/>
  <c r="V1565" i="5"/>
  <c r="E1565" i="5"/>
  <c r="X1565" i="5" s="1"/>
  <c r="V1566" i="5"/>
  <c r="E1566" i="5"/>
  <c r="V1567" i="5"/>
  <c r="E1567" i="5"/>
  <c r="X1567" i="5" s="1"/>
  <c r="V1568" i="5"/>
  <c r="E1568" i="5"/>
  <c r="X1568" i="5" s="1"/>
  <c r="V1569" i="5"/>
  <c r="E1569" i="5"/>
  <c r="X1569" i="5" s="1"/>
  <c r="V1570" i="5"/>
  <c r="E1570" i="5"/>
  <c r="V1571" i="5"/>
  <c r="E1571" i="5"/>
  <c r="X1571" i="5" s="1"/>
  <c r="V1572" i="5"/>
  <c r="E1572" i="5"/>
  <c r="V1573" i="5"/>
  <c r="E1573" i="5"/>
  <c r="X1573" i="5" s="1"/>
  <c r="V1574" i="5"/>
  <c r="E1574" i="5"/>
  <c r="X1574" i="5" s="1"/>
  <c r="V1575" i="5"/>
  <c r="E1575" i="5"/>
  <c r="X1575" i="5" s="1"/>
  <c r="V1576" i="5"/>
  <c r="E1576" i="5"/>
  <c r="V1577" i="5"/>
  <c r="E1577" i="5"/>
  <c r="X1577" i="5" s="1"/>
  <c r="V1578" i="5"/>
  <c r="E1578" i="5"/>
  <c r="X1578" i="5" s="1"/>
  <c r="V1579" i="5"/>
  <c r="E1579" i="5"/>
  <c r="X1579" i="5" s="1"/>
  <c r="V1580" i="5"/>
  <c r="E1580" i="5"/>
  <c r="V1581" i="5"/>
  <c r="E1581" i="5"/>
  <c r="X1581" i="5" s="1"/>
  <c r="V1582" i="5"/>
  <c r="E1582" i="5"/>
  <c r="V1583" i="5"/>
  <c r="E1583" i="5"/>
  <c r="X1583" i="5" s="1"/>
  <c r="V1584" i="5"/>
  <c r="E1584" i="5"/>
  <c r="X1584" i="5" s="1"/>
  <c r="V1585" i="5"/>
  <c r="E1585" i="5"/>
  <c r="X1585" i="5" s="1"/>
  <c r="V1586" i="5"/>
  <c r="E1586" i="5"/>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V1595" i="5"/>
  <c r="E1595" i="5"/>
  <c r="X1595" i="5" s="1"/>
  <c r="V1596" i="5"/>
  <c r="E1596" i="5"/>
  <c r="X1596" i="5" s="1"/>
  <c r="V1597" i="5"/>
  <c r="E1597" i="5"/>
  <c r="X1597" i="5" s="1"/>
  <c r="V1598" i="5"/>
  <c r="E1598" i="5"/>
  <c r="V1599" i="5"/>
  <c r="E1599" i="5"/>
  <c r="X1599" i="5" s="1"/>
  <c r="V1600" i="5"/>
  <c r="E1600" i="5"/>
  <c r="X1600" i="5" s="1"/>
  <c r="V1601" i="5"/>
  <c r="E1601" i="5"/>
  <c r="X1601" i="5" s="1"/>
  <c r="V1602" i="5"/>
  <c r="E1602" i="5"/>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V1619" i="5"/>
  <c r="E1619" i="5"/>
  <c r="X1619" i="5" s="1"/>
  <c r="V1620" i="5"/>
  <c r="E1620" i="5"/>
  <c r="V1621" i="5"/>
  <c r="E1621" i="5"/>
  <c r="X1621" i="5" s="1"/>
  <c r="V1622" i="5"/>
  <c r="E1622" i="5"/>
  <c r="X1622" i="5" s="1"/>
  <c r="V1623" i="5"/>
  <c r="E1623" i="5"/>
  <c r="X1623" i="5" s="1"/>
  <c r="V1624" i="5"/>
  <c r="E1624" i="5"/>
  <c r="X1624" i="5" s="1"/>
  <c r="V1625" i="5"/>
  <c r="E1625" i="5"/>
  <c r="X1625" i="5" s="1"/>
  <c r="V1626" i="5"/>
  <c r="E1626" i="5"/>
  <c r="V1627" i="5"/>
  <c r="E1627" i="5"/>
  <c r="X1627" i="5" s="1"/>
  <c r="V1628" i="5"/>
  <c r="E1628" i="5"/>
  <c r="X1628" i="5" s="1"/>
  <c r="V1629" i="5"/>
  <c r="E1629" i="5"/>
  <c r="X1629" i="5" s="1"/>
  <c r="V1630" i="5"/>
  <c r="E1630" i="5"/>
  <c r="V1631" i="5"/>
  <c r="E1631" i="5"/>
  <c r="X1631" i="5" s="1"/>
  <c r="V1632" i="5"/>
  <c r="E1632" i="5"/>
  <c r="X1632" i="5" s="1"/>
  <c r="V1633" i="5"/>
  <c r="E1633" i="5"/>
  <c r="X1633" i="5" s="1"/>
  <c r="V1634" i="5"/>
  <c r="E1634" i="5"/>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V1663" i="5"/>
  <c r="E1663" i="5"/>
  <c r="X1663" i="5" s="1"/>
  <c r="V1664" i="5"/>
  <c r="E1664" i="5"/>
  <c r="X1664" i="5" s="1"/>
  <c r="V1665" i="5"/>
  <c r="E1665" i="5"/>
  <c r="X1665" i="5" s="1"/>
  <c r="V1666" i="5"/>
  <c r="E1666" i="5"/>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V1675" i="5"/>
  <c r="E1675" i="5"/>
  <c r="X1675" i="5" s="1"/>
  <c r="V1676" i="5"/>
  <c r="E1676" i="5"/>
  <c r="X1676" i="5" s="1"/>
  <c r="V1677" i="5"/>
  <c r="E1677" i="5"/>
  <c r="X1677" i="5" s="1"/>
  <c r="V1678" i="5"/>
  <c r="E1678" i="5"/>
  <c r="V1679" i="5"/>
  <c r="E1679" i="5"/>
  <c r="X1679" i="5" s="1"/>
  <c r="V1680" i="5"/>
  <c r="E1680" i="5"/>
  <c r="X1680" i="5" s="1"/>
  <c r="V1681" i="5"/>
  <c r="E1681" i="5"/>
  <c r="X1681" i="5" s="1"/>
  <c r="V1682" i="5"/>
  <c r="E1682" i="5"/>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V1695" i="5"/>
  <c r="E1695" i="5"/>
  <c r="X1695" i="5" s="1"/>
  <c r="V1696" i="5"/>
  <c r="E1696" i="5"/>
  <c r="X1696" i="5" s="1"/>
  <c r="V1697" i="5"/>
  <c r="E1697" i="5"/>
  <c r="X1697" i="5" s="1"/>
  <c r="V1698" i="5"/>
  <c r="E1698" i="5"/>
  <c r="V1699" i="5"/>
  <c r="E1699" i="5"/>
  <c r="X1699" i="5" s="1"/>
  <c r="V1700" i="5"/>
  <c r="E1700" i="5"/>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V1711" i="5"/>
  <c r="E1711" i="5"/>
  <c r="X1711" i="5" s="1"/>
  <c r="V1712" i="5"/>
  <c r="E1712" i="5"/>
  <c r="V1713" i="5"/>
  <c r="E1713" i="5"/>
  <c r="X1713" i="5" s="1"/>
  <c r="V1714" i="5"/>
  <c r="E1714" i="5"/>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V1725" i="5"/>
  <c r="E1725" i="5"/>
  <c r="X1725" i="5" s="1"/>
  <c r="V1726" i="5"/>
  <c r="E1726" i="5"/>
  <c r="X1726" i="5" s="1"/>
  <c r="V1727" i="5"/>
  <c r="E1727" i="5"/>
  <c r="X1727" i="5" s="1"/>
  <c r="V1728" i="5"/>
  <c r="E1728" i="5"/>
  <c r="X1728" i="5" s="1"/>
  <c r="V1729" i="5"/>
  <c r="E1729" i="5"/>
  <c r="X1729" i="5" s="1"/>
  <c r="V1730" i="5"/>
  <c r="E1730" i="5"/>
  <c r="V1731" i="5"/>
  <c r="E1731" i="5"/>
  <c r="X1731" i="5" s="1"/>
  <c r="V1732" i="5"/>
  <c r="E1732" i="5"/>
  <c r="X1732" i="5" s="1"/>
  <c r="V1733" i="5"/>
  <c r="E1733" i="5"/>
  <c r="X1733" i="5" s="1"/>
  <c r="V1734" i="5"/>
  <c r="E1734" i="5"/>
  <c r="V1735" i="5"/>
  <c r="E1735" i="5"/>
  <c r="X1735" i="5" s="1"/>
  <c r="V1736" i="5"/>
  <c r="E1736" i="5"/>
  <c r="X1736" i="5" s="1"/>
  <c r="V1737" i="5"/>
  <c r="E1737" i="5"/>
  <c r="X1737" i="5" s="1"/>
  <c r="V1738" i="5"/>
  <c r="E1738" i="5"/>
  <c r="V1739" i="5"/>
  <c r="E1739" i="5"/>
  <c r="X1739" i="5" s="1"/>
  <c r="V1740" i="5"/>
  <c r="E1740" i="5"/>
  <c r="V1741" i="5"/>
  <c r="E1741" i="5"/>
  <c r="X1741" i="5" s="1"/>
  <c r="V1742" i="5"/>
  <c r="E1742" i="5"/>
  <c r="X1742" i="5" s="1"/>
  <c r="V1743" i="5"/>
  <c r="E1743" i="5"/>
  <c r="X1743" i="5" s="1"/>
  <c r="V1744" i="5"/>
  <c r="E1744" i="5"/>
  <c r="V1745" i="5"/>
  <c r="E1745" i="5"/>
  <c r="X1745" i="5" s="1"/>
  <c r="V1746" i="5"/>
  <c r="E1746" i="5"/>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V1781" i="5"/>
  <c r="E1781" i="5"/>
  <c r="X1781" i="5" s="1"/>
  <c r="V1782" i="5"/>
  <c r="E1782" i="5"/>
  <c r="X1782" i="5" s="1"/>
  <c r="V1783" i="5"/>
  <c r="E1783" i="5"/>
  <c r="X1783" i="5" s="1"/>
  <c r="V1784" i="5"/>
  <c r="E1784" i="5"/>
  <c r="X1784" i="5" s="1"/>
  <c r="V1785" i="5"/>
  <c r="E1785" i="5"/>
  <c r="X1785" i="5" s="1"/>
  <c r="V1786" i="5"/>
  <c r="E1786" i="5"/>
  <c r="V1787" i="5"/>
  <c r="E1787" i="5"/>
  <c r="X1787" i="5" s="1"/>
  <c r="V1788" i="5"/>
  <c r="E1788" i="5"/>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V1851" i="5"/>
  <c r="E1851" i="5"/>
  <c r="X1851" i="5" s="1"/>
  <c r="V1852" i="5"/>
  <c r="E1852" i="5"/>
  <c r="X1852" i="5" s="1"/>
  <c r="V1853" i="5"/>
  <c r="E1853" i="5"/>
  <c r="X1853" i="5" s="1"/>
  <c r="V1854" i="5"/>
  <c r="E1854" i="5"/>
  <c r="V1855" i="5"/>
  <c r="E1855" i="5"/>
  <c r="X1855" i="5" s="1"/>
  <c r="V1856" i="5"/>
  <c r="E1856" i="5"/>
  <c r="V1857" i="5"/>
  <c r="E1857" i="5"/>
  <c r="X1857" i="5" s="1"/>
  <c r="V1858" i="5"/>
  <c r="E1858" i="5"/>
  <c r="X1858" i="5" s="1"/>
  <c r="V1859" i="5"/>
  <c r="E1859" i="5"/>
  <c r="X1859" i="5" s="1"/>
  <c r="V1860" i="5"/>
  <c r="E1860" i="5"/>
  <c r="V1861" i="5"/>
  <c r="E1861" i="5"/>
  <c r="X1861" i="5" s="1"/>
  <c r="V1862" i="5"/>
  <c r="E1862" i="5"/>
  <c r="V1863" i="5"/>
  <c r="E1863" i="5"/>
  <c r="X1863" i="5" s="1"/>
  <c r="V1864" i="5"/>
  <c r="E1864" i="5"/>
  <c r="X1864" i="5" s="1"/>
  <c r="V1865" i="5"/>
  <c r="E1865" i="5"/>
  <c r="X1865" i="5" s="1"/>
  <c r="V1866" i="5"/>
  <c r="E1866" i="5"/>
  <c r="V1867" i="5"/>
  <c r="E1867" i="5"/>
  <c r="X1867" i="5" s="1"/>
  <c r="V1868" i="5"/>
  <c r="E1868" i="5"/>
  <c r="V1869" i="5"/>
  <c r="E1869" i="5"/>
  <c r="X1869" i="5" s="1"/>
  <c r="V1870" i="5"/>
  <c r="E1870" i="5"/>
  <c r="V1871" i="5"/>
  <c r="E1871" i="5"/>
  <c r="X1871" i="5" s="1"/>
  <c r="V1872" i="5"/>
  <c r="E1872" i="5"/>
  <c r="X1872" i="5" s="1"/>
  <c r="V1873" i="5"/>
  <c r="E1873" i="5"/>
  <c r="X1873" i="5" s="1"/>
  <c r="V1874" i="5"/>
  <c r="E1874" i="5"/>
  <c r="X1874" i="5" s="1"/>
  <c r="V1875" i="5"/>
  <c r="E1875" i="5"/>
  <c r="X1875" i="5" s="1"/>
  <c r="V1876" i="5"/>
  <c r="E1876" i="5"/>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V1939" i="5"/>
  <c r="E1939" i="5"/>
  <c r="X1939" i="5" s="1"/>
  <c r="V1940" i="5"/>
  <c r="E1940" i="5"/>
  <c r="V1941" i="5"/>
  <c r="E1941" i="5"/>
  <c r="X1941" i="5" s="1"/>
  <c r="V1942" i="5"/>
  <c r="E1942" i="5"/>
  <c r="V1943" i="5"/>
  <c r="E1943" i="5"/>
  <c r="X1943" i="5" s="1"/>
  <c r="V1944" i="5"/>
  <c r="E1944" i="5"/>
  <c r="X1944" i="5" s="1"/>
  <c r="V1945" i="5"/>
  <c r="E1945" i="5"/>
  <c r="X1945" i="5" s="1"/>
  <c r="V1946" i="5"/>
  <c r="E1946" i="5"/>
  <c r="V1947" i="5"/>
  <c r="E1947" i="5"/>
  <c r="X1947" i="5" s="1"/>
  <c r="V1948" i="5"/>
  <c r="E1948" i="5"/>
  <c r="X1948" i="5" s="1"/>
  <c r="V1949" i="5"/>
  <c r="E1949" i="5"/>
  <c r="X1949" i="5" s="1"/>
  <c r="V1950" i="5"/>
  <c r="E1950" i="5"/>
  <c r="V1951" i="5"/>
  <c r="E1951" i="5"/>
  <c r="X1951" i="5" s="1"/>
  <c r="V1952" i="5"/>
  <c r="E1952" i="5"/>
  <c r="X1952" i="5" s="1"/>
  <c r="V1953" i="5"/>
  <c r="E1953" i="5"/>
  <c r="X1953" i="5" s="1"/>
  <c r="V1954" i="5"/>
  <c r="E1954" i="5"/>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V1979" i="5"/>
  <c r="E1979" i="5"/>
  <c r="X1979" i="5" s="1"/>
  <c r="V1980" i="5"/>
  <c r="E1980" i="5"/>
  <c r="X1980" i="5" s="1"/>
  <c r="V1981" i="5"/>
  <c r="E1981" i="5"/>
  <c r="X1981" i="5" s="1"/>
  <c r="V1982" i="5"/>
  <c r="E1982" i="5"/>
  <c r="V1983" i="5"/>
  <c r="E1983" i="5"/>
  <c r="X1983" i="5" s="1"/>
  <c r="V1984" i="5"/>
  <c r="E1984" i="5"/>
  <c r="X1984" i="5" s="1"/>
  <c r="V1985" i="5"/>
  <c r="E1985" i="5"/>
  <c r="X1985" i="5" s="1"/>
  <c r="V1986" i="5"/>
  <c r="E1986" i="5"/>
  <c r="V1987" i="5"/>
  <c r="E1987" i="5"/>
  <c r="X1987" i="5" s="1"/>
  <c r="V1988" i="5"/>
  <c r="E1988" i="5"/>
  <c r="X1988" i="5" s="1"/>
  <c r="V1989" i="5"/>
  <c r="E1989" i="5"/>
  <c r="X1989" i="5" s="1"/>
  <c r="V1990" i="5"/>
  <c r="E1990" i="5"/>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V2003" i="5"/>
  <c r="E2003" i="5"/>
  <c r="X2003" i="5" s="1"/>
  <c r="V2004" i="5"/>
  <c r="E2004" i="5"/>
  <c r="X2004" i="5" s="1"/>
  <c r="V2005" i="5"/>
  <c r="E2005" i="5"/>
  <c r="X2005" i="5" s="1"/>
  <c r="V2006" i="5"/>
  <c r="E2006" i="5"/>
  <c r="V2007" i="5"/>
  <c r="E2007" i="5"/>
  <c r="X2007" i="5" s="1"/>
  <c r="V2008" i="5"/>
  <c r="E2008" i="5"/>
  <c r="X2008" i="5" s="1"/>
  <c r="V2009" i="5"/>
  <c r="E2009" i="5"/>
  <c r="X2009" i="5" s="1"/>
  <c r="V2010" i="5"/>
  <c r="E2010" i="5"/>
  <c r="V2011" i="5"/>
  <c r="E2011" i="5"/>
  <c r="X2011" i="5" s="1"/>
  <c r="V2012" i="5"/>
  <c r="E2012" i="5"/>
  <c r="X2012" i="5" s="1"/>
  <c r="V2013" i="5"/>
  <c r="E2013" i="5"/>
  <c r="X2013" i="5" s="1"/>
  <c r="V2014" i="5"/>
  <c r="E2014" i="5"/>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V2089" i="5"/>
  <c r="E2089" i="5"/>
  <c r="X2089" i="5" s="1"/>
  <c r="V2090" i="5"/>
  <c r="E2090" i="5"/>
  <c r="V2091" i="5"/>
  <c r="E2091" i="5"/>
  <c r="X2091" i="5" s="1"/>
  <c r="V2092" i="5"/>
  <c r="E2092" i="5"/>
  <c r="V2093" i="5"/>
  <c r="E2093" i="5"/>
  <c r="X2093" i="5" s="1"/>
  <c r="V2094" i="5"/>
  <c r="E2094" i="5"/>
  <c r="X2094" i="5" s="1"/>
  <c r="V2095" i="5"/>
  <c r="E2095" i="5"/>
  <c r="X2095" i="5" s="1"/>
  <c r="V2096" i="5"/>
  <c r="E2096" i="5"/>
  <c r="X2096" i="5" s="1"/>
  <c r="V2097" i="5"/>
  <c r="E2097" i="5"/>
  <c r="X2097" i="5" s="1"/>
  <c r="V2098" i="5"/>
  <c r="E2098" i="5"/>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V2117" i="5"/>
  <c r="E2117" i="5"/>
  <c r="X2117" i="5" s="1"/>
  <c r="V2118" i="5"/>
  <c r="E2118" i="5"/>
  <c r="X2118" i="5" s="1"/>
  <c r="V2119" i="5"/>
  <c r="E2119" i="5"/>
  <c r="X2119" i="5" s="1"/>
  <c r="V2120" i="5"/>
  <c r="E2120" i="5"/>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V2137" i="5"/>
  <c r="E2137" i="5"/>
  <c r="X2137" i="5" s="1"/>
  <c r="V2138" i="5"/>
  <c r="E2138" i="5"/>
  <c r="X2138" i="5" s="1"/>
  <c r="V2139" i="5"/>
  <c r="E2139" i="5"/>
  <c r="X2139" i="5" s="1"/>
  <c r="V2140" i="5"/>
  <c r="E2140" i="5"/>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V2149" i="5"/>
  <c r="E2149" i="5"/>
  <c r="X2149" i="5" s="1"/>
  <c r="V2150" i="5"/>
  <c r="E2150" i="5"/>
  <c r="X2150" i="5" s="1"/>
  <c r="V2151" i="5"/>
  <c r="E2151" i="5"/>
  <c r="X2151" i="5" s="1"/>
  <c r="V2152" i="5"/>
  <c r="E2152" i="5"/>
  <c r="X2152" i="5" s="1"/>
  <c r="V2153" i="5"/>
  <c r="E2153" i="5"/>
  <c r="X2153" i="5" s="1"/>
  <c r="V2154" i="5"/>
  <c r="E2154" i="5"/>
  <c r="V2155" i="5"/>
  <c r="E2155" i="5"/>
  <c r="X2155" i="5" s="1"/>
  <c r="V2156" i="5"/>
  <c r="E2156" i="5"/>
  <c r="X2156" i="5" s="1"/>
  <c r="V2157" i="5"/>
  <c r="E2157" i="5"/>
  <c r="X2157" i="5" s="1"/>
  <c r="V2158" i="5"/>
  <c r="E2158" i="5"/>
  <c r="X2158" i="5" s="1"/>
  <c r="V2159" i="5"/>
  <c r="E2159" i="5"/>
  <c r="X2159" i="5" s="1"/>
  <c r="V2160" i="5"/>
  <c r="E2160" i="5"/>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V2223" i="5"/>
  <c r="E2223" i="5"/>
  <c r="X2223" i="5" s="1"/>
  <c r="V2224" i="5"/>
  <c r="E2224" i="5"/>
  <c r="X2224" i="5" s="1"/>
  <c r="V2225" i="5"/>
  <c r="E2225" i="5"/>
  <c r="X2225" i="5" s="1"/>
  <c r="V2226" i="5"/>
  <c r="E2226" i="5"/>
  <c r="V2227" i="5"/>
  <c r="E2227" i="5"/>
  <c r="X2227" i="5" s="1"/>
  <c r="V2228" i="5"/>
  <c r="E2228" i="5"/>
  <c r="X2228" i="5" s="1"/>
  <c r="V2229" i="5"/>
  <c r="E2229" i="5"/>
  <c r="X2229" i="5" s="1"/>
  <c r="V2230" i="5"/>
  <c r="E2230" i="5"/>
  <c r="X2230" i="5" s="1"/>
  <c r="V2231" i="5"/>
  <c r="E2231" i="5"/>
  <c r="X2231" i="5" s="1"/>
  <c r="V2232" i="5"/>
  <c r="E2232" i="5"/>
  <c r="V2233" i="5"/>
  <c r="E2233" i="5"/>
  <c r="X2233" i="5" s="1"/>
  <c r="V2234" i="5"/>
  <c r="E2234" i="5"/>
  <c r="V2235" i="5"/>
  <c r="E2235" i="5"/>
  <c r="X2235" i="5" s="1"/>
  <c r="V2236" i="5"/>
  <c r="E2236" i="5"/>
  <c r="X2236" i="5" s="1"/>
  <c r="V2237" i="5"/>
  <c r="E2237" i="5"/>
  <c r="X2237" i="5" s="1"/>
  <c r="V2238" i="5"/>
  <c r="E2238" i="5"/>
  <c r="V2239" i="5"/>
  <c r="E2239" i="5"/>
  <c r="X2239" i="5" s="1"/>
  <c r="V2240" i="5"/>
  <c r="E2240" i="5"/>
  <c r="X2240" i="5" s="1"/>
  <c r="V2241" i="5"/>
  <c r="E2241" i="5"/>
  <c r="X2241" i="5" s="1"/>
  <c r="V2242" i="5"/>
  <c r="E2242" i="5"/>
  <c r="V2243" i="5"/>
  <c r="E2243" i="5"/>
  <c r="X2243" i="5" s="1"/>
  <c r="V2244" i="5"/>
  <c r="E2244" i="5"/>
  <c r="X2244" i="5" s="1"/>
  <c r="V2245" i="5"/>
  <c r="E2245" i="5"/>
  <c r="X2245" i="5" s="1"/>
  <c r="V2246" i="5"/>
  <c r="E2246" i="5"/>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V2271" i="5"/>
  <c r="E2271" i="5"/>
  <c r="X2271" i="5" s="1"/>
  <c r="V2272" i="5"/>
  <c r="E2272" i="5"/>
  <c r="X2272" i="5" s="1"/>
  <c r="V2273" i="5"/>
  <c r="E2273" i="5"/>
  <c r="X2273" i="5" s="1"/>
  <c r="V2274" i="5"/>
  <c r="E2274" i="5"/>
  <c r="X2274" i="5" s="1"/>
  <c r="V2275" i="5"/>
  <c r="E2275" i="5"/>
  <c r="X2275" i="5" s="1"/>
  <c r="V2276" i="5"/>
  <c r="E2276" i="5"/>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V2299" i="5"/>
  <c r="E2299" i="5"/>
  <c r="X2299" i="5" s="1"/>
  <c r="V2300" i="5"/>
  <c r="E2300" i="5"/>
  <c r="X2300" i="5" s="1"/>
  <c r="V2301" i="5"/>
  <c r="E2301" i="5"/>
  <c r="X2301" i="5" s="1"/>
  <c r="V2302" i="5"/>
  <c r="E2302" i="5"/>
  <c r="X2302" i="5" s="1"/>
  <c r="V2303" i="5"/>
  <c r="E2303" i="5"/>
  <c r="X2303" i="5" s="1"/>
  <c r="V2304" i="5"/>
  <c r="E2304" i="5"/>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V2327" i="5"/>
  <c r="E2327" i="5"/>
  <c r="X2327" i="5" s="1"/>
  <c r="V2328" i="5"/>
  <c r="E2328" i="5"/>
  <c r="X2328" i="5" s="1"/>
  <c r="V2329" i="5"/>
  <c r="E2329" i="5"/>
  <c r="X2329" i="5" s="1"/>
  <c r="V2330" i="5"/>
  <c r="E2330" i="5"/>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V2393" i="5"/>
  <c r="E2393" i="5"/>
  <c r="X2393" i="5" s="1"/>
  <c r="V2394" i="5"/>
  <c r="E2394" i="5"/>
  <c r="X2394" i="5" s="1"/>
  <c r="V2395" i="5"/>
  <c r="E2395" i="5"/>
  <c r="X2395" i="5" s="1"/>
  <c r="V2396" i="5"/>
  <c r="E2396" i="5"/>
  <c r="X2396" i="5" s="1"/>
  <c r="V2397" i="5"/>
  <c r="E2397" i="5"/>
  <c r="X2397" i="5" s="1"/>
  <c r="V2398" i="5"/>
  <c r="E2398" i="5"/>
  <c r="V2399" i="5"/>
  <c r="E2399" i="5"/>
  <c r="X2399" i="5" s="1"/>
  <c r="V2400" i="5"/>
  <c r="E2400" i="5"/>
  <c r="X2400" i="5" s="1"/>
  <c r="V2401" i="5"/>
  <c r="E2401" i="5"/>
  <c r="X2401" i="5" s="1"/>
  <c r="V2402" i="5"/>
  <c r="E2402" i="5"/>
  <c r="X2402" i="5" s="1"/>
  <c r="V2403" i="5"/>
  <c r="E2403" i="5"/>
  <c r="X2403" i="5" s="1"/>
  <c r="V2404" i="5"/>
  <c r="E2404" i="5"/>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V2425" i="5"/>
  <c r="E2425" i="5"/>
  <c r="X2425" i="5" s="1"/>
  <c r="V2426" i="5"/>
  <c r="E2426" i="5"/>
  <c r="X2426" i="5" s="1"/>
  <c r="V2427" i="5"/>
  <c r="E2427" i="5"/>
  <c r="X2427" i="5" s="1"/>
  <c r="V2428" i="5"/>
  <c r="E2428" i="5"/>
  <c r="V2429" i="5"/>
  <c r="E2429" i="5"/>
  <c r="X2429" i="5" s="1"/>
  <c r="V2430" i="5"/>
  <c r="E2430" i="5"/>
  <c r="X2430" i="5" s="1"/>
  <c r="V2431" i="5"/>
  <c r="E2431" i="5"/>
  <c r="X2431" i="5" s="1"/>
  <c r="V2432" i="5"/>
  <c r="E2432" i="5"/>
  <c r="V2433" i="5"/>
  <c r="E2433" i="5"/>
  <c r="X2433" i="5" s="1"/>
  <c r="V2434" i="5"/>
  <c r="E2434" i="5"/>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V2445" i="5"/>
  <c r="E2445" i="5"/>
  <c r="X2445" i="5" s="1"/>
  <c r="V2446" i="5"/>
  <c r="E2446" i="5"/>
  <c r="V2447" i="5"/>
  <c r="E2447" i="5"/>
  <c r="X2447" i="5" s="1"/>
  <c r="V2448" i="5"/>
  <c r="E2448" i="5"/>
  <c r="V2449" i="5"/>
  <c r="E2449" i="5"/>
  <c r="X2449" i="5" s="1"/>
  <c r="V2450" i="5"/>
  <c r="E2450" i="5"/>
  <c r="X2450" i="5" s="1"/>
  <c r="V2451" i="5"/>
  <c r="E2451" i="5"/>
  <c r="X2451" i="5" s="1"/>
  <c r="V2452" i="5"/>
  <c r="E2452" i="5"/>
  <c r="X2452" i="5" s="1"/>
  <c r="V2453" i="5"/>
  <c r="E2453" i="5"/>
  <c r="X2453" i="5" s="1"/>
  <c r="V2454" i="5"/>
  <c r="E2454" i="5"/>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s="1"/>
  <c r="H56" i="6" s="1"/>
  <c r="B55" i="6"/>
  <c r="G55" i="6"/>
  <c r="B54" i="6"/>
  <c r="G54" i="6"/>
  <c r="B17" i="6"/>
  <c r="B16" i="6"/>
  <c r="B15" i="6"/>
  <c r="B14" i="6"/>
  <c r="G14" i="6"/>
  <c r="H14" i="6"/>
  <c r="H13" i="6"/>
  <c r="B12" i="6"/>
  <c r="G12" i="6"/>
  <c r="H12" i="6"/>
  <c r="D12" i="6"/>
  <c r="B11" i="6"/>
  <c r="G11" i="6"/>
  <c r="H11" i="6"/>
  <c r="D11" i="6"/>
  <c r="G10" i="6"/>
  <c r="H10" i="6"/>
  <c r="D10" i="6"/>
  <c r="G9" i="6"/>
  <c r="H9" i="6"/>
  <c r="B8" i="6"/>
  <c r="G8" i="6" s="1"/>
  <c r="H8" i="6" s="1"/>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X190" i="5"/>
  <c r="R185" i="5"/>
  <c r="R157" i="5"/>
  <c r="R153" i="5"/>
  <c r="X150" i="5"/>
  <c r="R141" i="5"/>
  <c r="R137" i="5"/>
  <c r="X123" i="5"/>
  <c r="R121" i="5"/>
  <c r="X106" i="5"/>
  <c r="R98" i="5"/>
  <c r="R96" i="5"/>
  <c r="X94" i="5"/>
  <c r="R92" i="5"/>
  <c r="R88" i="5"/>
  <c r="R85" i="5"/>
  <c r="R84" i="5"/>
  <c r="R82" i="5"/>
  <c r="R81" i="5"/>
  <c r="R80" i="5"/>
  <c r="R78" i="5"/>
  <c r="R76" i="5"/>
  <c r="X74" i="5"/>
  <c r="R72" i="5"/>
  <c r="R69" i="5"/>
  <c r="R68" i="5"/>
  <c r="R66" i="5"/>
  <c r="R65" i="5"/>
  <c r="R64" i="5"/>
  <c r="R62" i="5"/>
  <c r="R60" i="5"/>
  <c r="X58" i="5"/>
  <c r="R56" i="5"/>
  <c r="R53" i="5"/>
  <c r="R52" i="5"/>
  <c r="R50" i="5"/>
  <c r="R49" i="5"/>
  <c r="R48" i="5"/>
  <c r="R46" i="5"/>
  <c r="R45" i="5"/>
  <c r="R44" i="5"/>
  <c r="X42" i="5"/>
  <c r="R40" i="5"/>
  <c r="R37" i="5"/>
  <c r="R36" i="5"/>
  <c r="R33" i="5"/>
  <c r="R24" i="5"/>
  <c r="AB18"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X75" i="5"/>
  <c r="I764" i="5"/>
  <c r="I2158" i="5"/>
  <c r="R70" i="5"/>
  <c r="AB364" i="5"/>
  <c r="R488" i="5"/>
  <c r="H1178" i="5"/>
  <c r="J1218" i="5"/>
  <c r="J1250" i="5"/>
  <c r="AB1312" i="5"/>
  <c r="F2013" i="5"/>
  <c r="AB2065" i="5"/>
  <c r="AB2152" i="5"/>
  <c r="H2474" i="5"/>
  <c r="X171"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R780" i="5"/>
  <c r="I780"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AB126"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X170"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59"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X25" i="5"/>
  <c r="R97" i="5"/>
  <c r="X97" i="5"/>
  <c r="X79" i="5"/>
  <c r="X47" i="5"/>
  <c r="R127" i="5"/>
  <c r="X127" i="5"/>
  <c r="AB895" i="5"/>
  <c r="S895" i="5"/>
  <c r="AB1863" i="5"/>
  <c r="S1863" i="5"/>
  <c r="R54" i="5"/>
  <c r="R74" i="5"/>
  <c r="R189" i="5"/>
  <c r="AB210" i="5"/>
  <c r="R225" i="5"/>
  <c r="F225" i="5"/>
  <c r="F309" i="5"/>
  <c r="F357" i="5"/>
  <c r="R463" i="5"/>
  <c r="F586" i="5"/>
  <c r="I714" i="5"/>
  <c r="J714" i="5"/>
  <c r="S738" i="5"/>
  <c r="R94" i="5"/>
  <c r="AB170" i="5"/>
  <c r="H452" i="5"/>
  <c r="F452" i="5"/>
  <c r="S1497" i="5"/>
  <c r="X26" i="5"/>
  <c r="X63" i="5"/>
  <c r="R237" i="5"/>
  <c r="F237" i="5"/>
  <c r="J262" i="5"/>
  <c r="AB262" i="5"/>
  <c r="AB298" i="5"/>
  <c r="F451" i="5"/>
  <c r="R453" i="5"/>
  <c r="J453" i="5"/>
  <c r="H453" i="5"/>
  <c r="F453" i="5"/>
  <c r="X107" i="5"/>
  <c r="R125" i="5"/>
  <c r="AB1447" i="5"/>
  <c r="S1447" i="5"/>
  <c r="R90" i="5"/>
  <c r="AB114" i="5"/>
  <c r="R123" i="5"/>
  <c r="R167" i="5"/>
  <c r="X187" i="5"/>
  <c r="R187" i="5"/>
  <c r="I275" i="5"/>
  <c r="F275" i="5"/>
  <c r="I361" i="5"/>
  <c r="J361" i="5"/>
  <c r="H361" i="5"/>
  <c r="F361" i="5"/>
  <c r="I479" i="5"/>
  <c r="H479" i="5"/>
  <c r="F574" i="5"/>
  <c r="S641" i="5"/>
  <c r="R59" i="5"/>
  <c r="R111" i="5"/>
  <c r="R171" i="5"/>
  <c r="F468" i="5"/>
  <c r="R562" i="5"/>
  <c r="I1848" i="5"/>
  <c r="H1848" i="5"/>
  <c r="AB166" i="5"/>
  <c r="I198" i="5"/>
  <c r="H198" i="5"/>
  <c r="R201" i="5"/>
  <c r="R245" i="5"/>
  <c r="I461" i="5"/>
  <c r="F461" i="5"/>
  <c r="J552" i="5"/>
  <c r="H552" i="5"/>
  <c r="AB178" i="5"/>
  <c r="R299" i="5"/>
  <c r="J299" i="5"/>
  <c r="I392" i="5"/>
  <c r="H392" i="5"/>
  <c r="AB110" i="5"/>
  <c r="R30"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AB190" i="5"/>
  <c r="AB263" i="5"/>
  <c r="AB275" i="5"/>
  <c r="AB357" i="5"/>
  <c r="AB365" i="5"/>
  <c r="AB434" i="5"/>
  <c r="F498" i="5"/>
  <c r="AB551" i="5"/>
  <c r="F560" i="5"/>
  <c r="AB696" i="5"/>
  <c r="R696" i="5"/>
  <c r="S713" i="5"/>
  <c r="S745" i="5"/>
  <c r="AB808" i="5"/>
  <c r="H872" i="5"/>
  <c r="AB872" i="5"/>
  <c r="AB882" i="5"/>
  <c r="S882" i="5"/>
  <c r="S950" i="5"/>
  <c r="F975" i="5"/>
  <c r="H975" i="5"/>
  <c r="H1103" i="5"/>
  <c r="F1103" i="5"/>
  <c r="X175" i="5"/>
  <c r="I255" i="5"/>
  <c r="R616" i="5"/>
  <c r="S639" i="5"/>
  <c r="S649" i="5"/>
  <c r="R685" i="5"/>
  <c r="H685" i="5"/>
  <c r="S733" i="5"/>
  <c r="F768" i="5"/>
  <c r="F786" i="5"/>
  <c r="AB836" i="5"/>
  <c r="S911" i="5"/>
  <c r="S927" i="5"/>
  <c r="S938" i="5"/>
  <c r="S976" i="5"/>
  <c r="AB1014" i="5"/>
  <c r="S1014" i="5"/>
  <c r="H1075" i="5"/>
  <c r="F1075" i="5"/>
  <c r="F1083" i="5"/>
  <c r="H1083"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X61" i="5"/>
  <c r="R73" i="5"/>
  <c r="X73" i="5"/>
  <c r="R109" i="5"/>
  <c r="R133" i="5"/>
  <c r="R169" i="5"/>
  <c r="X169" i="5"/>
  <c r="X195" i="5"/>
  <c r="R195" i="5"/>
  <c r="R67" i="5"/>
  <c r="X67" i="5"/>
  <c r="R19" i="5"/>
  <c r="X19" i="5"/>
  <c r="X35" i="5"/>
  <c r="R35" i="5"/>
  <c r="R139" i="5"/>
  <c r="X139" i="5"/>
  <c r="X193" i="5"/>
  <c r="H227" i="5"/>
  <c r="R227" i="5"/>
  <c r="F227" i="5"/>
  <c r="J227" i="5"/>
  <c r="I227" i="5"/>
  <c r="R41" i="5"/>
  <c r="X41" i="5"/>
  <c r="R143" i="5"/>
  <c r="X143" i="5"/>
  <c r="X177" i="5"/>
  <c r="R177" i="5"/>
  <c r="X183" i="5"/>
  <c r="R183" i="5"/>
  <c r="R241" i="5"/>
  <c r="F241" i="5"/>
  <c r="H247" i="5"/>
  <c r="I247" i="5"/>
  <c r="F247" i="5"/>
  <c r="R247" i="5"/>
  <c r="J247" i="5"/>
  <c r="H259" i="5"/>
  <c r="R259" i="5"/>
  <c r="J259" i="5"/>
  <c r="I259" i="5"/>
  <c r="F259" i="5"/>
  <c r="R173" i="5"/>
  <c r="R93" i="5"/>
  <c r="X93" i="5"/>
  <c r="R99" i="5"/>
  <c r="X99" i="5"/>
  <c r="R135" i="5"/>
  <c r="X135" i="5"/>
  <c r="X159" i="5"/>
  <c r="R159" i="5"/>
  <c r="I373" i="5"/>
  <c r="R373" i="5"/>
  <c r="J373" i="5"/>
  <c r="H373" i="5"/>
  <c r="F373" i="5"/>
  <c r="X27" i="5"/>
  <c r="R27" i="5"/>
  <c r="R83" i="5"/>
  <c r="X83" i="5"/>
  <c r="R51" i="5"/>
  <c r="X51" i="5"/>
  <c r="R77" i="5"/>
  <c r="X77" i="5"/>
  <c r="R89" i="5"/>
  <c r="X89" i="5"/>
  <c r="X129" i="5"/>
  <c r="H199" i="5"/>
  <c r="R199" i="5"/>
  <c r="J199" i="5"/>
  <c r="I199" i="5"/>
  <c r="F199" i="5"/>
  <c r="X131" i="5"/>
  <c r="R131" i="5"/>
  <c r="R57" i="5"/>
  <c r="X57" i="5"/>
  <c r="R105" i="5"/>
  <c r="X105" i="5"/>
  <c r="X119" i="5"/>
  <c r="R119" i="5"/>
  <c r="R197" i="5"/>
  <c r="F197" i="5"/>
  <c r="H223" i="5"/>
  <c r="R223" i="5"/>
  <c r="J223" i="5"/>
  <c r="F223" i="5"/>
  <c r="I223" i="5"/>
  <c r="R229" i="5"/>
  <c r="F229" i="5"/>
  <c r="R337" i="5"/>
  <c r="J337" i="5"/>
  <c r="H337" i="5"/>
  <c r="F337" i="5"/>
  <c r="X31" i="5"/>
  <c r="X113" i="5"/>
  <c r="R113" i="5"/>
  <c r="R155" i="5"/>
  <c r="X155" i="5"/>
  <c r="H203" i="5"/>
  <c r="R203" i="5"/>
  <c r="J203" i="5"/>
  <c r="I203" i="5"/>
  <c r="F203" i="5"/>
  <c r="R249" i="5"/>
  <c r="F249" i="5"/>
  <c r="R39" i="5"/>
  <c r="R5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X45" i="5"/>
  <c r="X55" i="5"/>
  <c r="AB118" i="5"/>
  <c r="AB130" i="5"/>
  <c r="X179"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X23" i="5"/>
  <c r="AB26" i="5"/>
  <c r="X39" i="5"/>
  <c r="AB22" i="5"/>
  <c r="R25" i="5"/>
  <c r="R47" i="5"/>
  <c r="R63" i="5"/>
  <c r="R79" i="5"/>
  <c r="R95" i="5"/>
  <c r="AB108" i="5"/>
  <c r="X111" i="5"/>
  <c r="AB124" i="5"/>
  <c r="AB128" i="5"/>
  <c r="X137" i="5"/>
  <c r="AB146" i="5"/>
  <c r="R147" i="5"/>
  <c r="X166" i="5"/>
  <c r="X167" i="5"/>
  <c r="AB172"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AB134" i="5"/>
  <c r="AB142" i="5"/>
  <c r="X145" i="5"/>
  <c r="X161"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X33" i="5"/>
  <c r="X49" i="5"/>
  <c r="X65" i="5"/>
  <c r="X81" i="5"/>
  <c r="X110" i="5"/>
  <c r="AB138" i="5"/>
  <c r="AB154" i="5"/>
  <c r="AB158"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X396" i="5"/>
  <c r="R396" i="5"/>
  <c r="I396" i="5"/>
  <c r="H396" i="5"/>
  <c r="F396" i="5"/>
  <c r="I417" i="5"/>
  <c r="J417" i="5"/>
  <c r="H417" i="5"/>
  <c r="F417" i="5"/>
  <c r="F436" i="5"/>
  <c r="F456" i="5"/>
  <c r="H511" i="5"/>
  <c r="H523" i="5"/>
  <c r="F523" i="5"/>
  <c r="R566" i="5"/>
  <c r="F566" i="5"/>
  <c r="J638" i="5"/>
  <c r="R638" i="5"/>
  <c r="F638" i="5"/>
  <c r="I726" i="5"/>
  <c r="F726" i="5"/>
  <c r="I742" i="5"/>
  <c r="F742" i="5"/>
  <c r="AB322" i="5"/>
  <c r="AB32" i="5"/>
  <c r="X53" i="5"/>
  <c r="X69" i="5"/>
  <c r="X85" i="5"/>
  <c r="X95" i="5"/>
  <c r="R101" i="5"/>
  <c r="R145" i="5"/>
  <c r="X147" i="5"/>
  <c r="AB162" i="5"/>
  <c r="R165"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X28" i="5"/>
  <c r="AB115" i="5"/>
  <c r="R146" i="5"/>
  <c r="AB179" i="5"/>
  <c r="AB201" i="5"/>
  <c r="H234" i="5"/>
  <c r="F234" i="5"/>
  <c r="R234" i="5"/>
  <c r="J234" i="5"/>
  <c r="I234" i="5"/>
  <c r="H254" i="5"/>
  <c r="F254" i="5"/>
  <c r="R254" i="5"/>
  <c r="J254" i="5"/>
  <c r="I254" i="5"/>
  <c r="H286" i="5"/>
  <c r="F286" i="5"/>
  <c r="R286" i="5"/>
  <c r="J286" i="5"/>
  <c r="I286" i="5"/>
  <c r="AB320" i="5"/>
  <c r="AB412" i="5"/>
  <c r="AB105" i="5"/>
  <c r="R114" i="5"/>
  <c r="AB137" i="5"/>
  <c r="AB147" i="5"/>
  <c r="AB169" i="5"/>
  <c r="R178" i="5"/>
  <c r="J209" i="5"/>
  <c r="I209" i="5"/>
  <c r="H209" i="5"/>
  <c r="AB240" i="5"/>
  <c r="H270" i="5"/>
  <c r="F270" i="5"/>
  <c r="R270" i="5"/>
  <c r="J270" i="5"/>
  <c r="I270" i="5"/>
  <c r="R311" i="5"/>
  <c r="H311" i="5"/>
  <c r="I311" i="5"/>
  <c r="F311" i="5"/>
  <c r="J311" i="5"/>
  <c r="AB20" i="5"/>
  <c r="R21" i="5"/>
  <c r="AB28" i="5"/>
  <c r="R29" i="5"/>
  <c r="AB34" i="5"/>
  <c r="AB38" i="5"/>
  <c r="AB42" i="5"/>
  <c r="AB46" i="5"/>
  <c r="AB50" i="5"/>
  <c r="AB54" i="5"/>
  <c r="AB58" i="5"/>
  <c r="AB62" i="5"/>
  <c r="AB66" i="5"/>
  <c r="AB70" i="5"/>
  <c r="AB74" i="5"/>
  <c r="AB78" i="5"/>
  <c r="AB82" i="5"/>
  <c r="AB86" i="5"/>
  <c r="AB90" i="5"/>
  <c r="AB94" i="5"/>
  <c r="AB98" i="5"/>
  <c r="AB104" i="5"/>
  <c r="AB117" i="5"/>
  <c r="X125" i="5"/>
  <c r="R126" i="5"/>
  <c r="AB127" i="5"/>
  <c r="AB136" i="5"/>
  <c r="AB149" i="5"/>
  <c r="X157" i="5"/>
  <c r="R158" i="5"/>
  <c r="AB159" i="5"/>
  <c r="AB168" i="5"/>
  <c r="X178" i="5"/>
  <c r="AB181" i="5"/>
  <c r="R190" i="5"/>
  <c r="AB191" i="5"/>
  <c r="AB200" i="5"/>
  <c r="F218" i="5"/>
  <c r="R218" i="5"/>
  <c r="J218" i="5"/>
  <c r="I218" i="5"/>
  <c r="AB220" i="5"/>
  <c r="H238" i="5"/>
  <c r="F238" i="5"/>
  <c r="R238" i="5"/>
  <c r="J238" i="5"/>
  <c r="I238" i="5"/>
  <c r="AB244" i="5"/>
  <c r="AB260" i="5"/>
  <c r="AB276" i="5"/>
  <c r="AB292" i="5"/>
  <c r="AB5" i="5"/>
  <c r="AB21" i="5"/>
  <c r="AB29" i="5"/>
  <c r="AB35" i="5"/>
  <c r="AB39" i="5"/>
  <c r="AB43" i="5"/>
  <c r="AB47" i="5"/>
  <c r="AB51" i="5"/>
  <c r="AB55" i="5"/>
  <c r="AB59" i="5"/>
  <c r="AB63" i="5"/>
  <c r="AB67" i="5"/>
  <c r="AB71" i="5"/>
  <c r="AB75" i="5"/>
  <c r="AB79" i="5"/>
  <c r="AB83" i="5"/>
  <c r="AB87" i="5"/>
  <c r="AB91" i="5"/>
  <c r="AB95" i="5"/>
  <c r="AB99" i="5"/>
  <c r="R106" i="5"/>
  <c r="AB107" i="5"/>
  <c r="AB116" i="5"/>
  <c r="AB129" i="5"/>
  <c r="R138" i="5"/>
  <c r="AB139" i="5"/>
  <c r="AB148" i="5"/>
  <c r="AB161" i="5"/>
  <c r="R170" i="5"/>
  <c r="AB171"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AB173" i="5"/>
  <c r="X181" i="5"/>
  <c r="R182" i="5"/>
  <c r="AB183" i="5"/>
  <c r="AB205" i="5"/>
  <c r="AB212" i="5"/>
  <c r="AB248" i="5"/>
  <c r="AB264" i="5"/>
  <c r="AB280" i="5"/>
  <c r="AB296" i="5"/>
  <c r="R319" i="5"/>
  <c r="H319" i="5"/>
  <c r="I319" i="5"/>
  <c r="F319" i="5"/>
  <c r="J319" i="5"/>
  <c r="AB328" i="5"/>
  <c r="R351" i="5"/>
  <c r="J351" i="5"/>
  <c r="H351" i="5"/>
  <c r="I351" i="5"/>
  <c r="F351" i="5"/>
  <c r="AB358" i="5"/>
  <c r="R118" i="5"/>
  <c r="X5" i="5"/>
  <c r="AB121" i="5"/>
  <c r="R130" i="5"/>
  <c r="AB131" i="5"/>
  <c r="AB153" i="5"/>
  <c r="R162" i="5"/>
  <c r="AB163"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09" i="5"/>
  <c r="X117" i="5"/>
  <c r="AB141" i="5"/>
  <c r="R150" i="5"/>
  <c r="AB19" i="5"/>
  <c r="AB27" i="5"/>
  <c r="X29" i="5"/>
  <c r="X24" i="5"/>
  <c r="R28" i="5"/>
  <c r="X32" i="5"/>
  <c r="AB36" i="5"/>
  <c r="AB40" i="5"/>
  <c r="AB44" i="5"/>
  <c r="AB48" i="5"/>
  <c r="AB52" i="5"/>
  <c r="AB56" i="5"/>
  <c r="AB60" i="5"/>
  <c r="AB64" i="5"/>
  <c r="AB68" i="5"/>
  <c r="AB72" i="5"/>
  <c r="AB76" i="5"/>
  <c r="AB80" i="5"/>
  <c r="AB84" i="5"/>
  <c r="AB88" i="5"/>
  <c r="AB92" i="5"/>
  <c r="AB96" i="5"/>
  <c r="AB100" i="5"/>
  <c r="AB101" i="5"/>
  <c r="X109" i="5"/>
  <c r="R110" i="5"/>
  <c r="AB111" i="5"/>
  <c r="AB120" i="5"/>
  <c r="AB133" i="5"/>
  <c r="X141" i="5"/>
  <c r="R142" i="5"/>
  <c r="AB143" i="5"/>
  <c r="AB152" i="5"/>
  <c r="AB165" i="5"/>
  <c r="X173" i="5"/>
  <c r="R174" i="5"/>
  <c r="AB175"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AB31" i="5"/>
  <c r="AB25" i="5"/>
  <c r="AB37" i="5"/>
  <c r="AB45" i="5"/>
  <c r="AB53" i="5"/>
  <c r="AB57" i="5"/>
  <c r="AB61" i="5"/>
  <c r="AB65" i="5"/>
  <c r="AB69" i="5"/>
  <c r="AB73" i="5"/>
  <c r="AB81" i="5"/>
  <c r="AB89" i="5"/>
  <c r="AB113" i="5"/>
  <c r="R117" i="5"/>
  <c r="AB123" i="5"/>
  <c r="AB145" i="5"/>
  <c r="R149" i="5"/>
  <c r="X153" i="5"/>
  <c r="R154" i="5"/>
  <c r="AB155" i="5"/>
  <c r="AB177" i="5"/>
  <c r="R181" i="5"/>
  <c r="X185" i="5"/>
  <c r="R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AB33" i="5"/>
  <c r="AB41" i="5"/>
  <c r="AB49" i="5"/>
  <c r="AB77" i="5"/>
  <c r="AB85" i="5"/>
  <c r="AB93" i="5"/>
  <c r="AB97" i="5"/>
  <c r="R122" i="5"/>
  <c r="R18" i="5"/>
  <c r="R23" i="5"/>
  <c r="X30" i="5"/>
  <c r="R31" i="5"/>
  <c r="X36" i="5"/>
  <c r="X40" i="5"/>
  <c r="X52" i="5"/>
  <c r="X56" i="5"/>
  <c r="X60" i="5"/>
  <c r="X64" i="5"/>
  <c r="X68" i="5"/>
  <c r="X72" i="5"/>
  <c r="X80" i="5"/>
  <c r="X84" i="5"/>
  <c r="X88" i="5"/>
  <c r="X101" i="5"/>
  <c r="R102" i="5"/>
  <c r="AB103" i="5"/>
  <c r="AB112" i="5"/>
  <c r="AB125" i="5"/>
  <c r="R129" i="5"/>
  <c r="X133" i="5"/>
  <c r="R134" i="5"/>
  <c r="AB135" i="5"/>
  <c r="AB144" i="5"/>
  <c r="AB157" i="5"/>
  <c r="R161" i="5"/>
  <c r="R166" i="5"/>
  <c r="AB167" i="5"/>
  <c r="AB176"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X838" i="5"/>
  <c r="R838" i="5"/>
  <c r="I846" i="5"/>
  <c r="H846" i="5"/>
  <c r="X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X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D14" i="6"/>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F64" i="6"/>
  <c r="G5" i="6"/>
  <c r="H5" i="6"/>
  <c r="H6"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D4" i="6"/>
  <c r="F2481" i="5"/>
  <c r="R2492" i="5"/>
  <c r="J2492" i="5"/>
  <c r="S2504" i="5"/>
  <c r="S2477" i="5"/>
  <c r="AB2482" i="5"/>
  <c r="B21" i="6"/>
  <c r="B51" i="6"/>
  <c r="G51" i="6"/>
  <c r="G16" i="6"/>
  <c r="H16" i="6"/>
  <c r="B19" i="6"/>
  <c r="A38" i="2"/>
  <c r="J4" i="5"/>
  <c r="B41" i="4"/>
  <c r="B65" i="4" s="1"/>
  <c r="A47" i="6" s="1"/>
  <c r="A55" i="2"/>
  <c r="A73" i="2"/>
  <c r="B9" i="3"/>
  <c r="A3" i="2"/>
  <c r="A20" i="2"/>
  <c r="B17" i="3"/>
  <c r="B29" i="4"/>
  <c r="B35" i="4" s="1"/>
  <c r="A22" i="6" s="1"/>
  <c r="B25" i="3"/>
  <c r="C20" i="3"/>
  <c r="A75" i="2"/>
  <c r="C25" i="3"/>
  <c r="N4" i="5"/>
  <c r="A43" i="2"/>
  <c r="C3" i="3"/>
  <c r="C19" i="3"/>
  <c r="B31" i="4"/>
  <c r="A18" i="6" s="1"/>
  <c r="P4" i="5"/>
  <c r="A45" i="2"/>
  <c r="C4" i="3"/>
  <c r="B26" i="4"/>
  <c r="B32" i="4" s="1"/>
  <c r="A19" i="6" s="1"/>
  <c r="A12" i="2"/>
  <c r="A29" i="2"/>
  <c r="A46" i="2"/>
  <c r="A63" i="2"/>
  <c r="B5" i="3"/>
  <c r="B13" i="3"/>
  <c r="B21" i="3"/>
  <c r="B29" i="3"/>
  <c r="B9" i="4"/>
  <c r="A5" i="6" s="1"/>
  <c r="B39" i="4"/>
  <c r="A2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49" i="4" s="1"/>
  <c r="B83" i="4"/>
  <c r="A59" i="6" s="1"/>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J15" i="6"/>
  <c r="J16" i="6"/>
  <c r="J17" i="6"/>
  <c r="J25" i="6"/>
  <c r="I26" i="6"/>
  <c r="C26" i="6" s="1"/>
  <c r="J37" i="6"/>
  <c r="J45" i="6"/>
  <c r="I46" i="6"/>
  <c r="C46" i="6" s="1"/>
  <c r="I54" i="6"/>
  <c r="C54" i="6" s="1"/>
  <c r="J63" i="6"/>
  <c r="J64" i="6"/>
  <c r="J66" i="6"/>
  <c r="I67" i="6"/>
  <c r="A1" i="8"/>
  <c r="I19" i="6"/>
  <c r="C19" i="6" s="1"/>
  <c r="J26" i="6"/>
  <c r="I27" i="6"/>
  <c r="C27" i="6" s="1"/>
  <c r="I39" i="6"/>
  <c r="C39" i="6" s="1"/>
  <c r="J46" i="6"/>
  <c r="I47" i="6"/>
  <c r="C47" i="6" s="1"/>
  <c r="J54" i="6"/>
  <c r="I55" i="6"/>
  <c r="C55" i="6" s="1"/>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B33" i="4" s="1"/>
  <c r="A20" i="6" s="1"/>
  <c r="B43" i="4"/>
  <c r="A28" i="6" s="1"/>
  <c r="A3" i="6"/>
  <c r="J19" i="6"/>
  <c r="I20" i="6"/>
  <c r="C20" i="6" s="1"/>
  <c r="J27" i="6"/>
  <c r="I29" i="6"/>
  <c r="C29" i="6" s="1"/>
  <c r="I30" i="6"/>
  <c r="C30" i="6" s="1"/>
  <c r="I31" i="6"/>
  <c r="C31" i="6" s="1"/>
  <c r="I32" i="6"/>
  <c r="C32" i="6" s="1"/>
  <c r="J39" i="6"/>
  <c r="I40" i="6"/>
  <c r="C40" i="6" s="1"/>
  <c r="J47" i="6"/>
  <c r="J55" i="6"/>
  <c r="J56" i="6"/>
  <c r="I57" i="6"/>
  <c r="C57" i="6" s="1"/>
  <c r="L66" i="6"/>
  <c r="J68" i="6"/>
  <c r="B4" i="8"/>
  <c r="A6" i="2"/>
  <c r="A14" i="2"/>
  <c r="A31" i="2"/>
  <c r="A57" i="2"/>
  <c r="B18" i="3"/>
  <c r="A7" i="2"/>
  <c r="A24" i="2"/>
  <c r="A41" i="2"/>
  <c r="A58" i="2"/>
  <c r="C2" i="3"/>
  <c r="C10" i="3"/>
  <c r="C18" i="3"/>
  <c r="C26" i="3"/>
  <c r="B13" i="4"/>
  <c r="B21" i="4"/>
  <c r="B38" i="4"/>
  <c r="B56" i="4" s="1"/>
  <c r="A39"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C49" i="6" s="1"/>
  <c r="J57" i="6"/>
  <c r="I58" i="6"/>
  <c r="C58" i="6" s="1"/>
  <c r="L67" i="6"/>
  <c r="A1" i="7"/>
  <c r="D4" i="8"/>
  <c r="C3" i="6"/>
  <c r="I4" i="6"/>
  <c r="C4" i="6" s="1"/>
  <c r="I5" i="6"/>
  <c r="C5" i="6" s="1"/>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C7" i="6" s="1"/>
  <c r="I8" i="6"/>
  <c r="I9" i="6"/>
  <c r="C9" i="6" s="1"/>
  <c r="I10" i="6"/>
  <c r="C10" i="6" s="1"/>
  <c r="I11" i="6"/>
  <c r="C11" i="6" s="1"/>
  <c r="I12" i="6"/>
  <c r="C12" i="6" s="1"/>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B44" i="4"/>
  <c r="A29" i="6" s="1"/>
  <c r="B49" i="4"/>
  <c r="A33" i="6" s="1"/>
  <c r="B85" i="4"/>
  <c r="A60" i="6" s="1"/>
  <c r="A4" i="5"/>
  <c r="I4" i="5"/>
  <c r="I14" i="6"/>
  <c r="C14" i="6" s="1"/>
  <c r="I15" i="6"/>
  <c r="C15" i="6" s="1"/>
  <c r="I16" i="6"/>
  <c r="C16" i="6" s="1"/>
  <c r="I17" i="6"/>
  <c r="C17" i="6" s="1"/>
  <c r="J24" i="6"/>
  <c r="I25" i="6"/>
  <c r="C25" i="6" s="1"/>
  <c r="J36" i="6"/>
  <c r="I37" i="6"/>
  <c r="C37" i="6" s="1"/>
  <c r="J44" i="6"/>
  <c r="I45" i="6"/>
  <c r="C45" i="6" s="1"/>
  <c r="J52" i="6"/>
  <c r="J62" i="6"/>
  <c r="I63" i="6"/>
  <c r="C63" i="6" s="1"/>
  <c r="I64" i="6"/>
  <c r="J65" i="6"/>
  <c r="I66" i="6"/>
  <c r="B58" i="1"/>
  <c r="F4" i="8"/>
  <c r="H4" i="8"/>
  <c r="I4" i="8"/>
  <c r="C4" i="8"/>
  <c r="S94" i="5"/>
  <c r="S150" i="5"/>
  <c r="S491" i="5"/>
  <c r="S511" i="5"/>
  <c r="S147"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129" i="5"/>
  <c r="S408" i="5"/>
  <c r="S111" i="5"/>
  <c r="S197" i="5"/>
  <c r="S187" i="5"/>
  <c r="S199" i="5"/>
  <c r="S352" i="5"/>
  <c r="S299" i="5"/>
  <c r="S389" i="5"/>
  <c r="S302" i="5"/>
  <c r="S404" i="5"/>
  <c r="S421" i="5"/>
  <c r="S464" i="5"/>
  <c r="S552" i="5"/>
  <c r="S586" i="5"/>
  <c r="S269" i="5"/>
  <c r="S479" i="5"/>
  <c r="S67" i="5"/>
  <c r="S143" i="5"/>
  <c r="S175" i="5"/>
  <c r="S57" i="5"/>
  <c r="S69" i="5"/>
  <c r="S89" i="5"/>
  <c r="S155" i="5"/>
  <c r="S49" i="5"/>
  <c r="S157" i="5"/>
  <c r="S364" i="5"/>
  <c r="S304" i="5"/>
  <c r="S392" i="5"/>
  <c r="S348" i="5"/>
  <c r="S433" i="5"/>
  <c r="S444" i="5"/>
  <c r="S584" i="5"/>
  <c r="S51" i="5"/>
  <c r="S59" i="5"/>
  <c r="S99" i="5"/>
  <c r="S81" i="5"/>
  <c r="S235" i="5"/>
  <c r="S271" i="5"/>
  <c r="S291" i="5"/>
  <c r="S396" i="5"/>
  <c r="S400" i="5"/>
  <c r="S405" i="5"/>
  <c r="S413" i="5"/>
  <c r="S453" i="5"/>
  <c r="S420" i="5"/>
  <c r="S448" i="5"/>
  <c r="S210" i="5"/>
  <c r="S7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X186" i="5"/>
  <c r="X226" i="5"/>
  <c r="S598" i="5"/>
  <c r="X542" i="5"/>
  <c r="X165" i="5"/>
  <c r="X37" i="5"/>
  <c r="X121" i="5"/>
  <c r="X326" i="5"/>
  <c r="X310" i="5"/>
  <c r="X146" i="5"/>
  <c r="X488" i="5"/>
  <c r="X498" i="5"/>
  <c r="X21" i="5"/>
  <c r="X149" i="5"/>
  <c r="X122" i="5"/>
  <c r="S532" i="5"/>
  <c r="X336" i="5"/>
  <c r="S356" i="5"/>
  <c r="X154" i="5"/>
  <c r="X214" i="5"/>
  <c r="X20" i="5"/>
  <c r="X70" i="5"/>
  <c r="X98" i="5"/>
  <c r="X198" i="5"/>
  <c r="X134" i="5"/>
  <c r="X174" i="5"/>
  <c r="X34" i="5"/>
  <c r="S343" i="5"/>
  <c r="X158" i="5"/>
  <c r="X246" i="5"/>
  <c r="X114" i="5"/>
  <c r="X82" i="5"/>
  <c r="X78" i="5"/>
  <c r="X282" i="5"/>
  <c r="X162" i="5"/>
  <c r="X38" i="5"/>
  <c r="X138" i="5"/>
  <c r="X142" i="5"/>
  <c r="X126" i="5"/>
  <c r="X182" i="5"/>
  <c r="X218" i="5"/>
  <c r="X86" i="5"/>
  <c r="X46" i="5"/>
  <c r="S315" i="5"/>
  <c r="X96" i="5"/>
  <c r="X48" i="5"/>
  <c r="X22" i="5"/>
  <c r="X118" i="5"/>
  <c r="X54" i="5"/>
  <c r="X50" i="5"/>
  <c r="X66" i="5"/>
  <c r="X62" i="5"/>
  <c r="S357" i="5"/>
  <c r="X90" i="5"/>
  <c r="X130" i="5"/>
  <c r="S383" i="5"/>
  <c r="X92" i="5"/>
  <c r="X76" i="5"/>
  <c r="X44" i="5"/>
  <c r="X250" i="5"/>
  <c r="X242" i="5"/>
  <c r="B32" i="6"/>
  <c r="X2318" i="5"/>
  <c r="J191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X678" i="5"/>
  <c r="F1385" i="5"/>
  <c r="F982" i="5"/>
  <c r="J672" i="5"/>
  <c r="X650"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X1320"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R746" i="5"/>
  <c r="F262" i="5"/>
  <c r="F767" i="5"/>
  <c r="H746" i="5"/>
  <c r="H262" i="5"/>
  <c r="H2325" i="5"/>
  <c r="R1329" i="5"/>
  <c r="H562" i="5"/>
  <c r="F463" i="5"/>
  <c r="R1204" i="5"/>
  <c r="H574" i="5"/>
  <c r="I562" i="5"/>
  <c r="F1665" i="5"/>
  <c r="J1204" i="5"/>
  <c r="I574" i="5"/>
  <c r="J562" i="5"/>
  <c r="J297" i="5"/>
  <c r="I262" i="5"/>
  <c r="J872" i="5"/>
  <c r="F562"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F265" i="5"/>
  <c r="F672" i="5"/>
  <c r="R115" i="5"/>
  <c r="R1724" i="5"/>
  <c r="F1680" i="5"/>
  <c r="H1672" i="5"/>
  <c r="J1224" i="5"/>
  <c r="J696" i="5"/>
  <c r="I1325" i="5"/>
  <c r="F1681" i="5"/>
  <c r="H1700" i="5"/>
  <c r="X1724" i="5"/>
  <c r="F1313" i="5"/>
  <c r="F2293" i="5"/>
  <c r="I1700" i="5"/>
  <c r="F1609" i="5"/>
  <c r="H1680" i="5"/>
  <c r="I1681" i="5"/>
  <c r="I1313" i="5"/>
  <c r="H1681" i="5"/>
  <c r="H2293" i="5"/>
  <c r="F1936" i="5"/>
  <c r="J1700" i="5"/>
  <c r="J1609" i="5"/>
  <c r="R1712" i="5"/>
  <c r="I1680" i="5"/>
  <c r="R1313" i="5"/>
  <c r="H1313" i="5"/>
  <c r="R762" i="5"/>
  <c r="I2293" i="5"/>
  <c r="R1697" i="5"/>
  <c r="J1693" i="5"/>
  <c r="R1609" i="5"/>
  <c r="X1712"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X1508"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X2092"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X1086" i="5"/>
  <c r="J869" i="5"/>
  <c r="R580" i="5"/>
  <c r="F1842" i="5"/>
  <c r="J1855" i="5"/>
  <c r="J1811" i="5"/>
  <c r="H1140" i="5"/>
  <c r="R1292" i="5"/>
  <c r="I888" i="5"/>
  <c r="F738" i="5"/>
  <c r="H580" i="5"/>
  <c r="J277" i="5"/>
  <c r="H1086" i="5"/>
  <c r="R869" i="5"/>
  <c r="J592" i="5"/>
  <c r="I2417" i="5"/>
  <c r="H1842" i="5"/>
  <c r="R1855" i="5"/>
  <c r="H1317" i="5"/>
  <c r="I979" i="5"/>
  <c r="F888" i="5"/>
  <c r="R730" i="5"/>
  <c r="X738" i="5"/>
  <c r="F524" i="5"/>
  <c r="F1140" i="5"/>
  <c r="J580" i="5"/>
  <c r="I1842" i="5"/>
  <c r="R1811" i="5"/>
  <c r="F1471" i="5"/>
  <c r="R1317" i="5"/>
  <c r="I1086" i="5"/>
  <c r="I869" i="5"/>
  <c r="H730" i="5"/>
  <c r="H592" i="5"/>
  <c r="R411" i="5"/>
  <c r="H439" i="5"/>
  <c r="H411" i="5"/>
  <c r="I277" i="5"/>
  <c r="I730" i="5"/>
  <c r="R87" i="5"/>
  <c r="J1842" i="5"/>
  <c r="H1696" i="5"/>
  <c r="J1086" i="5"/>
  <c r="I524" i="5"/>
  <c r="R439" i="5"/>
  <c r="I293" i="5"/>
  <c r="B30" i="6"/>
  <c r="G30" i="6"/>
  <c r="B41" i="6"/>
  <c r="G41" i="6"/>
  <c r="B31" i="6"/>
  <c r="G31" i="6"/>
  <c r="J306" i="5"/>
  <c r="J2417" i="5"/>
  <c r="J2160" i="5"/>
  <c r="F1876" i="5"/>
  <c r="R1770" i="5"/>
  <c r="R1700" i="5"/>
  <c r="I1696" i="5"/>
  <c r="I1672" i="5"/>
  <c r="F1126" i="5"/>
  <c r="F875" i="5"/>
  <c r="R888" i="5"/>
  <c r="F783" i="5"/>
  <c r="R757" i="5"/>
  <c r="I588" i="5"/>
  <c r="R431" i="5"/>
  <c r="J435" i="5"/>
  <c r="H2012" i="5"/>
  <c r="F640" i="5"/>
  <c r="J207" i="5"/>
  <c r="F2197" i="5"/>
  <c r="R2417" i="5"/>
  <c r="H2409" i="5"/>
  <c r="H2011" i="5"/>
  <c r="J1876" i="5"/>
  <c r="X1770" i="5"/>
  <c r="J1669" i="5"/>
  <c r="X1700" i="5"/>
  <c r="J1696" i="5"/>
  <c r="F1700" i="5"/>
  <c r="F1712" i="5"/>
  <c r="J1672" i="5"/>
  <c r="R1003" i="5"/>
  <c r="X135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X1494" i="5"/>
  <c r="J1352" i="5"/>
  <c r="I1292" i="5"/>
  <c r="R875" i="5"/>
  <c r="R738" i="5"/>
  <c r="I717" i="5"/>
  <c r="R718" i="5"/>
  <c r="F757" i="5"/>
  <c r="I306" i="5"/>
  <c r="R207" i="5"/>
  <c r="F281" i="5"/>
  <c r="X1510" i="5"/>
  <c r="F1190" i="5"/>
  <c r="I983" i="5"/>
  <c r="J1292" i="5"/>
  <c r="X974" i="5"/>
  <c r="F749" i="5"/>
  <c r="J717" i="5"/>
  <c r="H640" i="5"/>
  <c r="H588" i="5"/>
  <c r="R435" i="5"/>
  <c r="H431" i="5"/>
  <c r="I281"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X2160" i="5"/>
  <c r="I2180" i="5"/>
  <c r="X1940" i="5"/>
  <c r="I1786" i="5"/>
  <c r="J1471" i="5"/>
  <c r="I1131" i="5"/>
  <c r="I1115" i="5"/>
  <c r="I1304" i="5"/>
  <c r="R1145" i="5"/>
  <c r="H634" i="5"/>
  <c r="R423" i="5"/>
  <c r="I2289" i="5"/>
  <c r="J1435" i="5"/>
  <c r="I1435" i="5"/>
  <c r="H1435" i="5"/>
  <c r="R2405" i="5"/>
  <c r="H2386" i="5"/>
  <c r="J2180" i="5"/>
  <c r="J1952" i="5"/>
  <c r="J1786" i="5"/>
  <c r="J1304" i="5"/>
  <c r="J423" i="5"/>
  <c r="R303" i="5"/>
  <c r="F330" i="5"/>
  <c r="H379" i="5"/>
  <c r="J330" i="5"/>
  <c r="R71" i="5"/>
  <c r="F2381" i="5"/>
  <c r="J2386" i="5"/>
  <c r="R2180" i="5"/>
  <c r="H2160" i="5"/>
  <c r="F2100" i="5"/>
  <c r="R1952" i="5"/>
  <c r="H2035" i="5"/>
  <c r="F1867" i="5"/>
  <c r="R1786" i="5"/>
  <c r="R1131" i="5"/>
  <c r="R1304" i="5"/>
  <c r="I971" i="5"/>
  <c r="F1074" i="5"/>
  <c r="F971" i="5"/>
  <c r="I817" i="5"/>
  <c r="I330" i="5"/>
  <c r="J379" i="5"/>
  <c r="I303" i="5"/>
  <c r="H201" i="5"/>
  <c r="R2386" i="5"/>
  <c r="I2160" i="5"/>
  <c r="I2035" i="5"/>
  <c r="X1786" i="5"/>
  <c r="I1471" i="5"/>
  <c r="R1471" i="5"/>
  <c r="R971" i="5"/>
  <c r="H1145" i="5"/>
  <c r="H971" i="5"/>
  <c r="J817" i="5"/>
  <c r="R817" i="5"/>
  <c r="F303" i="5"/>
  <c r="I201" i="5"/>
  <c r="F201" i="5"/>
  <c r="R1055" i="5"/>
  <c r="I891" i="5"/>
  <c r="H867" i="5"/>
  <c r="R712" i="5"/>
  <c r="R427" i="5"/>
  <c r="R608" i="5"/>
  <c r="J712" i="5"/>
  <c r="J2465" i="5"/>
  <c r="F1696" i="5"/>
  <c r="I2205" i="5"/>
  <c r="R2205" i="5"/>
  <c r="J2205" i="5"/>
  <c r="H2205" i="5"/>
  <c r="F2205" i="5"/>
  <c r="X640" i="5"/>
  <c r="R640" i="5"/>
  <c r="J1067" i="5"/>
  <c r="H1067" i="5"/>
  <c r="R672" i="5"/>
  <c r="R175" i="5"/>
  <c r="H808" i="5"/>
  <c r="J808" i="5"/>
  <c r="X644" i="5"/>
  <c r="F644" i="5"/>
  <c r="I2265" i="5"/>
  <c r="R2265" i="5"/>
  <c r="J2265" i="5"/>
  <c r="F608" i="5"/>
  <c r="J1138" i="5"/>
  <c r="I867" i="5"/>
  <c r="R915" i="5"/>
  <c r="R710" i="5"/>
  <c r="H664" i="5"/>
  <c r="H608" i="5"/>
  <c r="H407"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R191" i="5"/>
  <c r="R103" i="5"/>
  <c r="R314" i="5"/>
  <c r="H314" i="5"/>
  <c r="H207" i="5"/>
  <c r="I207" i="5"/>
  <c r="F207" i="5"/>
  <c r="R330" i="5"/>
  <c r="H330" i="5"/>
  <c r="J1510" i="5"/>
  <c r="H891" i="5"/>
  <c r="H915" i="5"/>
  <c r="J608" i="5"/>
  <c r="I2189" i="5"/>
  <c r="H2189" i="5"/>
  <c r="I1851" i="5"/>
  <c r="F1851" i="5"/>
  <c r="I1633" i="5"/>
  <c r="F1633" i="5"/>
  <c r="I239" i="5"/>
  <c r="R239" i="5"/>
  <c r="F239" i="5"/>
  <c r="I391" i="5"/>
  <c r="F391" i="5"/>
  <c r="F915" i="5"/>
  <c r="H712" i="5"/>
  <c r="H427" i="5"/>
  <c r="I2213" i="5"/>
  <c r="R2213" i="5"/>
  <c r="J2213" i="5"/>
  <c r="H2213" i="5"/>
  <c r="F2213" i="5"/>
  <c r="J2381" i="5"/>
  <c r="I2381" i="5"/>
  <c r="J1309" i="5"/>
  <c r="I1309" i="5"/>
  <c r="J1325" i="5"/>
  <c r="F1325" i="5"/>
  <c r="R43" i="5"/>
  <c r="R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X794" i="5"/>
  <c r="J1007" i="5"/>
  <c r="H1007" i="5"/>
  <c r="F1007" i="5"/>
  <c r="X632" i="5"/>
  <c r="R632" i="5"/>
  <c r="F632" i="5"/>
  <c r="J632" i="5"/>
  <c r="J829" i="5"/>
  <c r="H829" i="5"/>
  <c r="R814" i="5"/>
  <c r="I814" i="5"/>
  <c r="I443" i="5"/>
  <c r="F443" i="5"/>
  <c r="R163" i="5"/>
  <c r="I290" i="5"/>
  <c r="X233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X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X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R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B44" i="6"/>
  <c r="G44" i="6"/>
  <c r="G32" i="6"/>
  <c r="B49" i="6"/>
  <c r="G49" i="6"/>
  <c r="B34" i="6"/>
  <c r="G34" i="6"/>
  <c r="B29" i="6"/>
  <c r="G29" i="6"/>
  <c r="B24" i="6"/>
  <c r="G24" i="6"/>
  <c r="G19" i="6"/>
  <c r="H19" i="6"/>
  <c r="F2426" i="5"/>
  <c r="R2426" i="5"/>
  <c r="J2426" i="5"/>
  <c r="I2426" i="5"/>
  <c r="H2426" i="5"/>
  <c r="D5" i="6"/>
  <c r="F2446" i="5"/>
  <c r="H2446" i="5"/>
  <c r="X2446" i="5"/>
  <c r="J2446" i="5"/>
  <c r="I2446" i="5"/>
  <c r="R2446" i="5"/>
  <c r="G22" i="6"/>
  <c r="B47" i="6"/>
  <c r="G47" i="6"/>
  <c r="J2504" i="5"/>
  <c r="I2504" i="5"/>
  <c r="H2504" i="5"/>
  <c r="R2504" i="5"/>
  <c r="F2504" i="5"/>
  <c r="F2434" i="5"/>
  <c r="R2434" i="5"/>
  <c r="J2434" i="5"/>
  <c r="I2434" i="5"/>
  <c r="H2434" i="5"/>
  <c r="X2434" i="5"/>
  <c r="H2459" i="5"/>
  <c r="R2459" i="5"/>
  <c r="J2459" i="5"/>
  <c r="I2459" i="5"/>
  <c r="F2459" i="5"/>
  <c r="I2399" i="5"/>
  <c r="H2399" i="5"/>
  <c r="F2399" i="5"/>
  <c r="R2399" i="5"/>
  <c r="J2399" i="5"/>
  <c r="J2392" i="5"/>
  <c r="I2392" i="5"/>
  <c r="R2392" i="5"/>
  <c r="H2392" i="5"/>
  <c r="F2392" i="5"/>
  <c r="X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X2254" i="5"/>
  <c r="R2254" i="5"/>
  <c r="J2254" i="5"/>
  <c r="I2254" i="5"/>
  <c r="H2258" i="5"/>
  <c r="F2258" i="5"/>
  <c r="R2258" i="5"/>
  <c r="J2258" i="5"/>
  <c r="I2258" i="5"/>
  <c r="R2270" i="5"/>
  <c r="J2270" i="5"/>
  <c r="I2270" i="5"/>
  <c r="H2270" i="5"/>
  <c r="F2270" i="5"/>
  <c r="X2270" i="5"/>
  <c r="J2187" i="5"/>
  <c r="I2187" i="5"/>
  <c r="H2187" i="5"/>
  <c r="F2187" i="5"/>
  <c r="R2187" i="5"/>
  <c r="I2155" i="5"/>
  <c r="H2155" i="5"/>
  <c r="F2155" i="5"/>
  <c r="R2155" i="5"/>
  <c r="J2155" i="5"/>
  <c r="F2206" i="5"/>
  <c r="R2206" i="5"/>
  <c r="J2206" i="5"/>
  <c r="I2206" i="5"/>
  <c r="H2206" i="5"/>
  <c r="X2206" i="5"/>
  <c r="F2198" i="5"/>
  <c r="R2198" i="5"/>
  <c r="J2198" i="5"/>
  <c r="I2198" i="5"/>
  <c r="H2198" i="5"/>
  <c r="X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X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X1016" i="5"/>
  <c r="R1016" i="5"/>
  <c r="I1016" i="5"/>
  <c r="J1016" i="5"/>
  <c r="R1137" i="5"/>
  <c r="J1137" i="5"/>
  <c r="I1137" i="5"/>
  <c r="H1137" i="5"/>
  <c r="F1137" i="5"/>
  <c r="F1162" i="5"/>
  <c r="X1162" i="5"/>
  <c r="R1162" i="5"/>
  <c r="J1162" i="5"/>
  <c r="I1162" i="5"/>
  <c r="H1162" i="5"/>
  <c r="H1120" i="5"/>
  <c r="F1120" i="5"/>
  <c r="R1120" i="5"/>
  <c r="I1120" i="5"/>
  <c r="J1120" i="5"/>
  <c r="H1056" i="5"/>
  <c r="F1056" i="5"/>
  <c r="X1056" i="5"/>
  <c r="R1056" i="5"/>
  <c r="I1056" i="5"/>
  <c r="J1056" i="5"/>
  <c r="H992" i="5"/>
  <c r="F992" i="5"/>
  <c r="R992" i="5"/>
  <c r="J992" i="5"/>
  <c r="I992" i="5"/>
  <c r="F1238" i="5"/>
  <c r="X1238" i="5"/>
  <c r="R1238" i="5"/>
  <c r="J1238" i="5"/>
  <c r="H1238" i="5"/>
  <c r="I1238" i="5"/>
  <c r="H988" i="5"/>
  <c r="F988" i="5"/>
  <c r="R988" i="5"/>
  <c r="J988" i="5"/>
  <c r="I988" i="5"/>
  <c r="H1116" i="5"/>
  <c r="F1116" i="5"/>
  <c r="X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R132" i="5"/>
  <c r="R402" i="5"/>
  <c r="J402" i="5"/>
  <c r="I402" i="5"/>
  <c r="H402" i="5"/>
  <c r="F402" i="5"/>
  <c r="J204" i="5"/>
  <c r="H204" i="5"/>
  <c r="F204" i="5"/>
  <c r="I204" i="5"/>
  <c r="R204" i="5"/>
  <c r="R116" i="5"/>
  <c r="R104" i="5"/>
  <c r="B46" i="6"/>
  <c r="G46" i="6"/>
  <c r="B26" i="6"/>
  <c r="G26" i="6"/>
  <c r="G21" i="6"/>
  <c r="H21" i="6"/>
  <c r="B36" i="6"/>
  <c r="G36" i="6"/>
  <c r="G20" i="6"/>
  <c r="H20" i="6"/>
  <c r="B45" i="6"/>
  <c r="G45" i="6"/>
  <c r="D17" i="6"/>
  <c r="H2439" i="5"/>
  <c r="F2439" i="5"/>
  <c r="R2439" i="5"/>
  <c r="J2439" i="5"/>
  <c r="I2439" i="5"/>
  <c r="F2414" i="5"/>
  <c r="R2414" i="5"/>
  <c r="J2414" i="5"/>
  <c r="I2414" i="5"/>
  <c r="H2414" i="5"/>
  <c r="J2448" i="5"/>
  <c r="F2448" i="5"/>
  <c r="X2448" i="5"/>
  <c r="I2448" i="5"/>
  <c r="H2448" i="5"/>
  <c r="R2448" i="5"/>
  <c r="B27" i="6"/>
  <c r="G27" i="6"/>
  <c r="I2427" i="5"/>
  <c r="H2427" i="5"/>
  <c r="F2427" i="5"/>
  <c r="R2427" i="5"/>
  <c r="J2427" i="5"/>
  <c r="J2378" i="5"/>
  <c r="H2378" i="5"/>
  <c r="F2378" i="5"/>
  <c r="X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X2222" i="5"/>
  <c r="R2172" i="5"/>
  <c r="J2172" i="5"/>
  <c r="I2172" i="5"/>
  <c r="H2172" i="5"/>
  <c r="F2172" i="5"/>
  <c r="X2172" i="5"/>
  <c r="H2114" i="5"/>
  <c r="F2114" i="5"/>
  <c r="J2114" i="5"/>
  <c r="I2114" i="5"/>
  <c r="R2114" i="5"/>
  <c r="F2098" i="5"/>
  <c r="X2098" i="5"/>
  <c r="I2098" i="5"/>
  <c r="H2098" i="5"/>
  <c r="R2098" i="5"/>
  <c r="J2098" i="5"/>
  <c r="I2151" i="5"/>
  <c r="H2151" i="5"/>
  <c r="F2151" i="5"/>
  <c r="R2151" i="5"/>
  <c r="J2151" i="5"/>
  <c r="H2238" i="5"/>
  <c r="F2238" i="5"/>
  <c r="X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X1966" i="5"/>
  <c r="I1861" i="5"/>
  <c r="H1861" i="5"/>
  <c r="F1861" i="5"/>
  <c r="R1861" i="5"/>
  <c r="J1861" i="5"/>
  <c r="J2263" i="5"/>
  <c r="I2263" i="5"/>
  <c r="H2263" i="5"/>
  <c r="R2263" i="5"/>
  <c r="F2263" i="5"/>
  <c r="R2034" i="5"/>
  <c r="J2034" i="5"/>
  <c r="I2034" i="5"/>
  <c r="H2034" i="5"/>
  <c r="F2034" i="5"/>
  <c r="X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X1674" i="5"/>
  <c r="R1674" i="5"/>
  <c r="J1674" i="5"/>
  <c r="I1658" i="5"/>
  <c r="H1658" i="5"/>
  <c r="F1658" i="5"/>
  <c r="R1658" i="5"/>
  <c r="J1658" i="5"/>
  <c r="I1642" i="5"/>
  <c r="H1642" i="5"/>
  <c r="F1642" i="5"/>
  <c r="R1642" i="5"/>
  <c r="J1642" i="5"/>
  <c r="H1626" i="5"/>
  <c r="F1626" i="5"/>
  <c r="X1626" i="5"/>
  <c r="R1626" i="5"/>
  <c r="J1626" i="5"/>
  <c r="I1626" i="5"/>
  <c r="F1610" i="5"/>
  <c r="R1610" i="5"/>
  <c r="J1610" i="5"/>
  <c r="I1610" i="5"/>
  <c r="H1610" i="5"/>
  <c r="F1594" i="5"/>
  <c r="X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X1548" i="5"/>
  <c r="I1611" i="5"/>
  <c r="H1611" i="5"/>
  <c r="F1611" i="5"/>
  <c r="R1611" i="5"/>
  <c r="J1611" i="5"/>
  <c r="I1579" i="5"/>
  <c r="H1579" i="5"/>
  <c r="F1579" i="5"/>
  <c r="R1579" i="5"/>
  <c r="J1579" i="5"/>
  <c r="R1338" i="5"/>
  <c r="H1338" i="5"/>
  <c r="F1338" i="5"/>
  <c r="X1338" i="5"/>
  <c r="J1338" i="5"/>
  <c r="I1338" i="5"/>
  <c r="R1572" i="5"/>
  <c r="J1572" i="5"/>
  <c r="I1572" i="5"/>
  <c r="H1572" i="5"/>
  <c r="F1572" i="5"/>
  <c r="X1572" i="5"/>
  <c r="R1360" i="5"/>
  <c r="J1360" i="5"/>
  <c r="H1360" i="5"/>
  <c r="F1360" i="5"/>
  <c r="I1360" i="5"/>
  <c r="X1360" i="5"/>
  <c r="F1399" i="5"/>
  <c r="R1399" i="5"/>
  <c r="J1399" i="5"/>
  <c r="I1399" i="5"/>
  <c r="H1399" i="5"/>
  <c r="I1528" i="5"/>
  <c r="H1528" i="5"/>
  <c r="F1528" i="5"/>
  <c r="R1528" i="5"/>
  <c r="J1528" i="5"/>
  <c r="X1134" i="5"/>
  <c r="H1134" i="5"/>
  <c r="F1134" i="5"/>
  <c r="R1134" i="5"/>
  <c r="I1134" i="5"/>
  <c r="J1134" i="5"/>
  <c r="J1627" i="5"/>
  <c r="I1627" i="5"/>
  <c r="H1627" i="5"/>
  <c r="F1627" i="5"/>
  <c r="R1627" i="5"/>
  <c r="R1560" i="5"/>
  <c r="J1560" i="5"/>
  <c r="I1560" i="5"/>
  <c r="H1560" i="5"/>
  <c r="F1560" i="5"/>
  <c r="X1560" i="5"/>
  <c r="H1207" i="5"/>
  <c r="R1207" i="5"/>
  <c r="J1207" i="5"/>
  <c r="I1207" i="5"/>
  <c r="F1207" i="5"/>
  <c r="H1108" i="5"/>
  <c r="F1108" i="5"/>
  <c r="X1108" i="5"/>
  <c r="R1108" i="5"/>
  <c r="I1108" i="5"/>
  <c r="J1108" i="5"/>
  <c r="H1044" i="5"/>
  <c r="F1044" i="5"/>
  <c r="X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X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R184" i="5"/>
  <c r="J328" i="5"/>
  <c r="F328" i="5"/>
  <c r="R328" i="5"/>
  <c r="I328" i="5"/>
  <c r="H328" i="5"/>
  <c r="J220" i="5"/>
  <c r="I220" i="5"/>
  <c r="H220" i="5"/>
  <c r="F220" i="5"/>
  <c r="R220" i="5"/>
  <c r="R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J1726" i="5"/>
  <c r="R1726" i="5"/>
  <c r="I1694" i="5"/>
  <c r="H1694" i="5"/>
  <c r="F1694" i="5"/>
  <c r="X1694" i="5"/>
  <c r="J1694" i="5"/>
  <c r="R1694" i="5"/>
  <c r="I1646" i="5"/>
  <c r="H1646" i="5"/>
  <c r="F1646" i="5"/>
  <c r="R1646" i="5"/>
  <c r="J1646" i="5"/>
  <c r="F1614" i="5"/>
  <c r="R1614" i="5"/>
  <c r="J1614" i="5"/>
  <c r="I1614" i="5"/>
  <c r="H1614" i="5"/>
  <c r="F1582" i="5"/>
  <c r="X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X1386" i="5"/>
  <c r="R1596" i="5"/>
  <c r="J1596" i="5"/>
  <c r="I1596" i="5"/>
  <c r="H1596" i="5"/>
  <c r="F1596" i="5"/>
  <c r="F1174" i="5"/>
  <c r="R1174" i="5"/>
  <c r="J1174" i="5"/>
  <c r="H1174" i="5"/>
  <c r="I1174" i="5"/>
  <c r="H1092" i="5"/>
  <c r="F1092" i="5"/>
  <c r="X1092" i="5"/>
  <c r="R1092" i="5"/>
  <c r="I1092" i="5"/>
  <c r="J1092" i="5"/>
  <c r="H1028" i="5"/>
  <c r="F1028" i="5"/>
  <c r="X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X1384" i="5"/>
  <c r="I1384" i="5"/>
  <c r="R927" i="5"/>
  <c r="I927" i="5"/>
  <c r="H927" i="5"/>
  <c r="F927" i="5"/>
  <c r="J927" i="5"/>
  <c r="H1195" i="5"/>
  <c r="J1195" i="5"/>
  <c r="I1195" i="5"/>
  <c r="F1195" i="5"/>
  <c r="R1195" i="5"/>
  <c r="F972" i="5"/>
  <c r="X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X1738"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X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R120" i="5"/>
  <c r="R140" i="5"/>
  <c r="R192" i="5"/>
  <c r="F67" i="6"/>
  <c r="F31" i="6"/>
  <c r="F46" i="6"/>
  <c r="F41" i="6"/>
  <c r="H41" i="6"/>
  <c r="D41" i="6"/>
  <c r="F36" i="6"/>
  <c r="H36" i="6"/>
  <c r="D36" i="6"/>
  <c r="F51" i="6"/>
  <c r="H51" i="6"/>
  <c r="D51" i="6"/>
  <c r="J2479" i="5"/>
  <c r="I2479" i="5"/>
  <c r="R2479" i="5"/>
  <c r="H2479" i="5"/>
  <c r="F2479" i="5"/>
  <c r="F45" i="6"/>
  <c r="H45" i="6"/>
  <c r="D45" i="6"/>
  <c r="F66" i="6"/>
  <c r="F50" i="6"/>
  <c r="H50" i="6"/>
  <c r="D50" i="6"/>
  <c r="F30" i="6"/>
  <c r="H25" i="6"/>
  <c r="F35" i="6"/>
  <c r="F40" i="6"/>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R2339" i="5"/>
  <c r="J2339" i="5"/>
  <c r="I2339" i="5"/>
  <c r="F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R2262" i="5"/>
  <c r="J2262" i="5"/>
  <c r="I2262" i="5"/>
  <c r="I2131" i="5"/>
  <c r="H2131" i="5"/>
  <c r="F2131" i="5"/>
  <c r="R2131" i="5"/>
  <c r="J2131" i="5"/>
  <c r="H2119" i="5"/>
  <c r="R2119" i="5"/>
  <c r="J2119" i="5"/>
  <c r="I2119" i="5"/>
  <c r="F2119" i="5"/>
  <c r="R2136" i="5"/>
  <c r="J2136" i="5"/>
  <c r="I2136" i="5"/>
  <c r="H2136" i="5"/>
  <c r="X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R1817" i="5"/>
  <c r="J1817" i="5"/>
  <c r="H1817" i="5"/>
  <c r="F1817" i="5"/>
  <c r="H1799" i="5"/>
  <c r="F1799" i="5"/>
  <c r="R1799" i="5"/>
  <c r="J1799" i="5"/>
  <c r="I1799" i="5"/>
  <c r="I1950" i="5"/>
  <c r="H1950" i="5"/>
  <c r="F1950" i="5"/>
  <c r="R1950" i="5"/>
  <c r="J1950" i="5"/>
  <c r="X1950" i="5"/>
  <c r="I1938" i="5"/>
  <c r="H1938" i="5"/>
  <c r="F1938" i="5"/>
  <c r="R1938" i="5"/>
  <c r="J1938" i="5"/>
  <c r="X1938" i="5"/>
  <c r="I1812" i="5"/>
  <c r="H1812" i="5"/>
  <c r="F1812" i="5"/>
  <c r="R1812" i="5"/>
  <c r="J1812" i="5"/>
  <c r="H1755" i="5"/>
  <c r="F1755" i="5"/>
  <c r="R1755" i="5"/>
  <c r="J1755" i="5"/>
  <c r="I1755" i="5"/>
  <c r="R1739" i="5"/>
  <c r="J1739" i="5"/>
  <c r="I1739" i="5"/>
  <c r="H1739" i="5"/>
  <c r="F1739" i="5"/>
  <c r="I1744" i="5"/>
  <c r="X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X1374" i="5"/>
  <c r="J1374" i="5"/>
  <c r="I1374" i="5"/>
  <c r="H1374" i="5"/>
  <c r="I1375" i="5"/>
  <c r="H1375" i="5"/>
  <c r="R1375" i="5"/>
  <c r="J1375" i="5"/>
  <c r="F1375" i="5"/>
  <c r="I1544" i="5"/>
  <c r="H1544" i="5"/>
  <c r="F1544" i="5"/>
  <c r="X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J1215" i="5"/>
  <c r="R1215" i="5"/>
  <c r="F1378" i="5"/>
  <c r="R1378" i="5"/>
  <c r="I1378" i="5"/>
  <c r="H1378" i="5"/>
  <c r="X1378" i="5"/>
  <c r="J1378" i="5"/>
  <c r="X1146" i="5"/>
  <c r="J1146" i="5"/>
  <c r="I1146" i="5"/>
  <c r="H1146" i="5"/>
  <c r="R1146" i="5"/>
  <c r="F1146" i="5"/>
  <c r="R1564" i="5"/>
  <c r="J1564" i="5"/>
  <c r="I1564" i="5"/>
  <c r="H1564" i="5"/>
  <c r="F1564" i="5"/>
  <c r="I1496" i="5"/>
  <c r="H1496" i="5"/>
  <c r="F1496" i="5"/>
  <c r="R1496" i="5"/>
  <c r="J1496" i="5"/>
  <c r="H1124" i="5"/>
  <c r="F1124" i="5"/>
  <c r="X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R1206" i="5"/>
  <c r="J1206" i="5"/>
  <c r="H1206" i="5"/>
  <c r="I1206" i="5"/>
  <c r="H1084" i="5"/>
  <c r="F1084" i="5"/>
  <c r="X1084" i="5"/>
  <c r="R1084" i="5"/>
  <c r="J1084" i="5"/>
  <c r="I1084" i="5"/>
  <c r="F1266" i="5"/>
  <c r="R1266" i="5"/>
  <c r="J1266" i="5"/>
  <c r="I1266" i="5"/>
  <c r="H1266" i="5"/>
  <c r="F968" i="5"/>
  <c r="X968" i="5"/>
  <c r="R968" i="5"/>
  <c r="J968" i="5"/>
  <c r="I968" i="5"/>
  <c r="H968" i="5"/>
  <c r="J989" i="5"/>
  <c r="I989" i="5"/>
  <c r="H989" i="5"/>
  <c r="F989" i="5"/>
  <c r="R989" i="5"/>
  <c r="J1065" i="5"/>
  <c r="I1065" i="5"/>
  <c r="H1065" i="5"/>
  <c r="R1065" i="5"/>
  <c r="F1065" i="5"/>
  <c r="R866" i="5"/>
  <c r="I866" i="5"/>
  <c r="H866" i="5"/>
  <c r="F866" i="5"/>
  <c r="X866" i="5"/>
  <c r="J866" i="5"/>
  <c r="R859" i="5"/>
  <c r="I859" i="5"/>
  <c r="J859" i="5"/>
  <c r="H859" i="5"/>
  <c r="F859" i="5"/>
  <c r="H980" i="5"/>
  <c r="F980" i="5"/>
  <c r="X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R196" i="5"/>
  <c r="J208" i="5"/>
  <c r="H208" i="5"/>
  <c r="F208" i="5"/>
  <c r="I208" i="5"/>
  <c r="R208" i="5"/>
  <c r="R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X2226" i="5"/>
  <c r="F2214" i="5"/>
  <c r="R2214" i="5"/>
  <c r="J2214" i="5"/>
  <c r="I2214" i="5"/>
  <c r="H2214" i="5"/>
  <c r="X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X1942" i="5"/>
  <c r="R2022" i="5"/>
  <c r="J2022" i="5"/>
  <c r="I2022" i="5"/>
  <c r="H2022" i="5"/>
  <c r="F2022" i="5"/>
  <c r="X2022" i="5"/>
  <c r="J1904" i="5"/>
  <c r="R1904" i="5"/>
  <c r="I1904" i="5"/>
  <c r="H1904" i="5"/>
  <c r="F1904" i="5"/>
  <c r="H1779" i="5"/>
  <c r="F1779" i="5"/>
  <c r="R1779" i="5"/>
  <c r="J1779" i="5"/>
  <c r="I1779" i="5"/>
  <c r="I1821" i="5"/>
  <c r="J1821" i="5"/>
  <c r="H1821" i="5"/>
  <c r="F1821" i="5"/>
  <c r="R1821" i="5"/>
  <c r="I1910" i="5"/>
  <c r="H1910" i="5"/>
  <c r="F1910" i="5"/>
  <c r="R1910" i="5"/>
  <c r="J1910" i="5"/>
  <c r="X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I1489" i="5"/>
  <c r="X916" i="5"/>
  <c r="R916" i="5"/>
  <c r="I916" i="5"/>
  <c r="F916" i="5"/>
  <c r="J916" i="5"/>
  <c r="H916" i="5"/>
  <c r="F956" i="5"/>
  <c r="X956" i="5"/>
  <c r="R956" i="5"/>
  <c r="I956" i="5"/>
  <c r="J956" i="5"/>
  <c r="H956" i="5"/>
  <c r="R871" i="5"/>
  <c r="I871" i="5"/>
  <c r="H871" i="5"/>
  <c r="F871" i="5"/>
  <c r="J871" i="5"/>
  <c r="R874" i="5"/>
  <c r="I874" i="5"/>
  <c r="H874" i="5"/>
  <c r="X874" i="5"/>
  <c r="J874" i="5"/>
  <c r="F874" i="5"/>
  <c r="F853" i="5"/>
  <c r="R853" i="5"/>
  <c r="I853" i="5"/>
  <c r="J853" i="5"/>
  <c r="H853" i="5"/>
  <c r="H818" i="5"/>
  <c r="X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R124" i="5"/>
  <c r="H2463" i="5"/>
  <c r="I2463" i="5"/>
  <c r="F2463" i="5"/>
  <c r="R2463" i="5"/>
  <c r="J2463" i="5"/>
  <c r="F42" i="6"/>
  <c r="H42" i="6"/>
  <c r="D42" i="6"/>
  <c r="H27" i="6"/>
  <c r="F68" i="6"/>
  <c r="F32" i="6"/>
  <c r="F52" i="6"/>
  <c r="H52" i="6"/>
  <c r="D52" i="6"/>
  <c r="F47" i="6"/>
  <c r="F37" i="6"/>
  <c r="H37" i="6"/>
  <c r="D37" i="6"/>
  <c r="F2323" i="5"/>
  <c r="J2323" i="5"/>
  <c r="R2323" i="5"/>
  <c r="I2323" i="5"/>
  <c r="H2323" i="5"/>
  <c r="I2300" i="5"/>
  <c r="J2300" i="5"/>
  <c r="H2300" i="5"/>
  <c r="F2300" i="5"/>
  <c r="R2300" i="5"/>
  <c r="R2168" i="5"/>
  <c r="J2168" i="5"/>
  <c r="I2168" i="5"/>
  <c r="H2168" i="5"/>
  <c r="F2168" i="5"/>
  <c r="F2074" i="5"/>
  <c r="X2074" i="5"/>
  <c r="R2074" i="5"/>
  <c r="J2074" i="5"/>
  <c r="I2074" i="5"/>
  <c r="H2074" i="5"/>
  <c r="R2060" i="5"/>
  <c r="J2060" i="5"/>
  <c r="H2060" i="5"/>
  <c r="F2060" i="5"/>
  <c r="I2060" i="5"/>
  <c r="R2088" i="5"/>
  <c r="J2088" i="5"/>
  <c r="I2088" i="5"/>
  <c r="H2088" i="5"/>
  <c r="F2088" i="5"/>
  <c r="X2088" i="5"/>
  <c r="R2042" i="5"/>
  <c r="J2042" i="5"/>
  <c r="I2042" i="5"/>
  <c r="H2042" i="5"/>
  <c r="F2042" i="5"/>
  <c r="X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X1348" i="5"/>
  <c r="I1348" i="5"/>
  <c r="H1348" i="5"/>
  <c r="J1348" i="5"/>
  <c r="F1370" i="5"/>
  <c r="R1370" i="5"/>
  <c r="I1370" i="5"/>
  <c r="H1370" i="5"/>
  <c r="J1370" i="5"/>
  <c r="X1370" i="5"/>
  <c r="J1473" i="5"/>
  <c r="H1473" i="5"/>
  <c r="F1473" i="5"/>
  <c r="I1473" i="5"/>
  <c r="R1473" i="5"/>
  <c r="H1400" i="5"/>
  <c r="X1400" i="5"/>
  <c r="F1400" i="5"/>
  <c r="R1400" i="5"/>
  <c r="J1400" i="5"/>
  <c r="I1400" i="5"/>
  <c r="I1327" i="5"/>
  <c r="H1327" i="5"/>
  <c r="R1327" i="5"/>
  <c r="J1327" i="5"/>
  <c r="F1327" i="5"/>
  <c r="H1072" i="5"/>
  <c r="F1072" i="5"/>
  <c r="X1072" i="5"/>
  <c r="R1072" i="5"/>
  <c r="I1072" i="5"/>
  <c r="J1072" i="5"/>
  <c r="H1008" i="5"/>
  <c r="F1008" i="5"/>
  <c r="R1008" i="5"/>
  <c r="J1008" i="5"/>
  <c r="I1008" i="5"/>
  <c r="H1100" i="5"/>
  <c r="F1100" i="5"/>
  <c r="X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H22" i="6"/>
  <c r="K68" i="6"/>
  <c r="F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R2411" i="5"/>
  <c r="J2411" i="5"/>
  <c r="J2332" i="5"/>
  <c r="I2332" i="5"/>
  <c r="H2332" i="5"/>
  <c r="F2332" i="5"/>
  <c r="R2332" i="5"/>
  <c r="J2336" i="5"/>
  <c r="I2336" i="5"/>
  <c r="H2336" i="5"/>
  <c r="R2336" i="5"/>
  <c r="F2336" i="5"/>
  <c r="I2296" i="5"/>
  <c r="H2296" i="5"/>
  <c r="R2296" i="5"/>
  <c r="J2296" i="5"/>
  <c r="F2296" i="5"/>
  <c r="H2246" i="5"/>
  <c r="F2246" i="5"/>
  <c r="X2246" i="5"/>
  <c r="R2246" i="5"/>
  <c r="J2246" i="5"/>
  <c r="I2246" i="5"/>
  <c r="J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X2052" i="5"/>
  <c r="I2052" i="5"/>
  <c r="F1864" i="5"/>
  <c r="R1864" i="5"/>
  <c r="J1864" i="5"/>
  <c r="H1864" i="5"/>
  <c r="I1864" i="5"/>
  <c r="R2030" i="5"/>
  <c r="J2030" i="5"/>
  <c r="I2030" i="5"/>
  <c r="H2030" i="5"/>
  <c r="F2030" i="5"/>
  <c r="I1857" i="5"/>
  <c r="H1857" i="5"/>
  <c r="F1857" i="5"/>
  <c r="R1857" i="5"/>
  <c r="J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X1060" i="5"/>
  <c r="R1060" i="5"/>
  <c r="I1060" i="5"/>
  <c r="J1060" i="5"/>
  <c r="I1315" i="5"/>
  <c r="H1315" i="5"/>
  <c r="R1315" i="5"/>
  <c r="J1315" i="5"/>
  <c r="F1315" i="5"/>
  <c r="I1283" i="5"/>
  <c r="H1283" i="5"/>
  <c r="R1283" i="5"/>
  <c r="J1283" i="5"/>
  <c r="F1283" i="5"/>
  <c r="I1484" i="5"/>
  <c r="H1484" i="5"/>
  <c r="F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H847" i="5"/>
  <c r="F847" i="5"/>
  <c r="R839" i="5"/>
  <c r="J839" i="5"/>
  <c r="I839" i="5"/>
  <c r="H839" i="5"/>
  <c r="F839" i="5"/>
  <c r="F845" i="5"/>
  <c r="R845" i="5"/>
  <c r="I845" i="5"/>
  <c r="J845" i="5"/>
  <c r="H845" i="5"/>
  <c r="R970" i="5"/>
  <c r="J970" i="5"/>
  <c r="I970" i="5"/>
  <c r="X970" i="5"/>
  <c r="H970" i="5"/>
  <c r="F970" i="5"/>
  <c r="J811" i="5"/>
  <c r="R811" i="5"/>
  <c r="I811" i="5"/>
  <c r="H811" i="5"/>
  <c r="F811" i="5"/>
  <c r="R918" i="5"/>
  <c r="I918" i="5"/>
  <c r="J918" i="5"/>
  <c r="H918" i="5"/>
  <c r="X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R172" i="5"/>
  <c r="R160" i="5"/>
  <c r="R180" i="5"/>
  <c r="J200" i="5"/>
  <c r="H200" i="5"/>
  <c r="F200" i="5"/>
  <c r="R200" i="5"/>
  <c r="I200" i="5"/>
  <c r="R156" i="5"/>
  <c r="J308" i="5"/>
  <c r="R308" i="5"/>
  <c r="H308" i="5"/>
  <c r="F308" i="5"/>
  <c r="I308" i="5"/>
  <c r="R100" i="5"/>
  <c r="J312" i="5"/>
  <c r="F312" i="5"/>
  <c r="R312" i="5"/>
  <c r="I312" i="5"/>
  <c r="H312" i="5"/>
  <c r="R188" i="5"/>
  <c r="K67" i="6"/>
  <c r="D16" i="6"/>
  <c r="R2432" i="5"/>
  <c r="J2432" i="5"/>
  <c r="I2432" i="5"/>
  <c r="H2432" i="5"/>
  <c r="F2432" i="5"/>
  <c r="X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X1516" i="5"/>
  <c r="J1516" i="5"/>
  <c r="R1516" i="5"/>
  <c r="F1390" i="5"/>
  <c r="R1390" i="5"/>
  <c r="X1390" i="5"/>
  <c r="J1390" i="5"/>
  <c r="I1390" i="5"/>
  <c r="H1390" i="5"/>
  <c r="H1404" i="5"/>
  <c r="X1404" i="5"/>
  <c r="R1404" i="5"/>
  <c r="J1404" i="5"/>
  <c r="I1404" i="5"/>
  <c r="F1404" i="5"/>
  <c r="F1354" i="5"/>
  <c r="R1354" i="5"/>
  <c r="I1354" i="5"/>
  <c r="H1354" i="5"/>
  <c r="J1354" i="5"/>
  <c r="H1183" i="5"/>
  <c r="I1183" i="5"/>
  <c r="F1183" i="5"/>
  <c r="R1183" i="5"/>
  <c r="J1183" i="5"/>
  <c r="I1263" i="5"/>
  <c r="H1263" i="5"/>
  <c r="R1263" i="5"/>
  <c r="J1263" i="5"/>
  <c r="F1263" i="5"/>
  <c r="F1254" i="5"/>
  <c r="X1254" i="5"/>
  <c r="R1254" i="5"/>
  <c r="J1254" i="5"/>
  <c r="I1254" i="5"/>
  <c r="H1254" i="5"/>
  <c r="H1036" i="5"/>
  <c r="F1036" i="5"/>
  <c r="X1036" i="5"/>
  <c r="R1036" i="5"/>
  <c r="J1036" i="5"/>
  <c r="I1036" i="5"/>
  <c r="H1167" i="5"/>
  <c r="R1167" i="5"/>
  <c r="J1167" i="5"/>
  <c r="F1167" i="5"/>
  <c r="I1167" i="5"/>
  <c r="R923" i="5"/>
  <c r="I923" i="5"/>
  <c r="J923" i="5"/>
  <c r="H923" i="5"/>
  <c r="F923" i="5"/>
  <c r="R854" i="5"/>
  <c r="I854" i="5"/>
  <c r="J854" i="5"/>
  <c r="H854" i="5"/>
  <c r="X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R148" i="5"/>
  <c r="D15" i="6"/>
  <c r="K66" i="6"/>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X2120" i="5"/>
  <c r="I2095" i="5"/>
  <c r="H2095" i="5"/>
  <c r="F2095" i="5"/>
  <c r="R2095" i="5"/>
  <c r="J2095" i="5"/>
  <c r="I2175" i="5"/>
  <c r="H2175" i="5"/>
  <c r="F2175" i="5"/>
  <c r="R2175" i="5"/>
  <c r="J2175" i="5"/>
  <c r="I1946" i="5"/>
  <c r="H1946" i="5"/>
  <c r="F1946" i="5"/>
  <c r="X1946" i="5"/>
  <c r="R1946" i="5"/>
  <c r="J1946" i="5"/>
  <c r="F1860" i="5"/>
  <c r="X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R1858" i="5"/>
  <c r="J1858" i="5"/>
  <c r="I1858" i="5"/>
  <c r="H1858" i="5"/>
  <c r="F1858" i="5"/>
  <c r="R1731" i="5"/>
  <c r="J1731" i="5"/>
  <c r="I1731" i="5"/>
  <c r="H1731" i="5"/>
  <c r="F1731" i="5"/>
  <c r="J1417" i="5"/>
  <c r="I1417" i="5"/>
  <c r="R1417" i="5"/>
  <c r="H1417" i="5"/>
  <c r="F1417" i="5"/>
  <c r="X1734" i="5"/>
  <c r="R1734" i="5"/>
  <c r="J1734" i="5"/>
  <c r="I1734" i="5"/>
  <c r="H1734" i="5"/>
  <c r="F1734" i="5"/>
  <c r="J1437" i="5"/>
  <c r="I1437" i="5"/>
  <c r="H1437" i="5"/>
  <c r="F1437" i="5"/>
  <c r="R1437" i="5"/>
  <c r="I1607" i="5"/>
  <c r="H1607" i="5"/>
  <c r="F1607" i="5"/>
  <c r="R1607" i="5"/>
  <c r="J1607" i="5"/>
  <c r="I1575" i="5"/>
  <c r="H1575" i="5"/>
  <c r="F1575" i="5"/>
  <c r="R1575" i="5"/>
  <c r="J1575" i="5"/>
  <c r="F1358" i="5"/>
  <c r="R1358" i="5"/>
  <c r="X1358" i="5"/>
  <c r="J1358" i="5"/>
  <c r="H1358" i="5"/>
  <c r="I1358" i="5"/>
  <c r="R1340" i="5"/>
  <c r="F1340" i="5"/>
  <c r="H1340" i="5"/>
  <c r="J1340" i="5"/>
  <c r="I1340" i="5"/>
  <c r="I1500" i="5"/>
  <c r="H1500" i="5"/>
  <c r="F1500" i="5"/>
  <c r="X1500" i="5"/>
  <c r="J1500" i="5"/>
  <c r="R1500" i="5"/>
  <c r="F1362" i="5"/>
  <c r="R1362" i="5"/>
  <c r="I1362" i="5"/>
  <c r="H1362" i="5"/>
  <c r="X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X1388" i="5"/>
  <c r="I1311" i="5"/>
  <c r="H1311" i="5"/>
  <c r="R1311" i="5"/>
  <c r="J1311" i="5"/>
  <c r="F1311" i="5"/>
  <c r="I1279" i="5"/>
  <c r="H1279" i="5"/>
  <c r="R1279" i="5"/>
  <c r="J1279" i="5"/>
  <c r="F1279" i="5"/>
  <c r="H984" i="5"/>
  <c r="F984" i="5"/>
  <c r="X984" i="5"/>
  <c r="R984" i="5"/>
  <c r="J984" i="5"/>
  <c r="I984" i="5"/>
  <c r="R1600" i="5"/>
  <c r="J1600" i="5"/>
  <c r="I1600" i="5"/>
  <c r="H1600" i="5"/>
  <c r="F1600" i="5"/>
  <c r="F1170" i="5"/>
  <c r="X1170" i="5"/>
  <c r="J1170" i="5"/>
  <c r="I1170" i="5"/>
  <c r="H1170" i="5"/>
  <c r="R1170" i="5"/>
  <c r="H1104" i="5"/>
  <c r="F1104" i="5"/>
  <c r="X1104" i="5"/>
  <c r="R1104" i="5"/>
  <c r="I1104" i="5"/>
  <c r="J1104" i="5"/>
  <c r="H1040" i="5"/>
  <c r="F1040" i="5"/>
  <c r="X1040" i="5"/>
  <c r="R1040" i="5"/>
  <c r="I1040" i="5"/>
  <c r="J1040" i="5"/>
  <c r="F1258" i="5"/>
  <c r="R1258" i="5"/>
  <c r="J1258" i="5"/>
  <c r="I1258" i="5"/>
  <c r="H1258" i="5"/>
  <c r="H1068" i="5"/>
  <c r="F1068" i="5"/>
  <c r="X1068" i="5"/>
  <c r="R1068" i="5"/>
  <c r="J1068" i="5"/>
  <c r="I1068" i="5"/>
  <c r="J1005" i="5"/>
  <c r="I1005" i="5"/>
  <c r="H1005" i="5"/>
  <c r="F1005" i="5"/>
  <c r="R1005" i="5"/>
  <c r="R947" i="5"/>
  <c r="I947" i="5"/>
  <c r="J947" i="5"/>
  <c r="H947" i="5"/>
  <c r="F947" i="5"/>
  <c r="J1188" i="5"/>
  <c r="I1188" i="5"/>
  <c r="H1188" i="5"/>
  <c r="F1188" i="5"/>
  <c r="X1188" i="5"/>
  <c r="R1188" i="5"/>
  <c r="I1144" i="5"/>
  <c r="R1144" i="5"/>
  <c r="J1144" i="5"/>
  <c r="H1144" i="5"/>
  <c r="F1144" i="5"/>
  <c r="X1144" i="5"/>
  <c r="R898" i="5"/>
  <c r="I898" i="5"/>
  <c r="H898" i="5"/>
  <c r="F898" i="5"/>
  <c r="X898" i="5"/>
  <c r="J898" i="5"/>
  <c r="R903" i="5"/>
  <c r="I903" i="5"/>
  <c r="J903" i="5"/>
  <c r="H903" i="5"/>
  <c r="F903" i="5"/>
  <c r="R886" i="5"/>
  <c r="I886" i="5"/>
  <c r="J886" i="5"/>
  <c r="H886" i="5"/>
  <c r="X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164" i="5"/>
  <c r="R339" i="5"/>
  <c r="H339" i="5"/>
  <c r="F339" i="5"/>
  <c r="J339" i="5"/>
  <c r="I339" i="5"/>
  <c r="R152" i="5"/>
  <c r="J212" i="5"/>
  <c r="I212" i="5"/>
  <c r="H212" i="5"/>
  <c r="F212" i="5"/>
  <c r="R212" i="5"/>
  <c r="R168" i="5"/>
  <c r="F44" i="6"/>
  <c r="H44" i="6"/>
  <c r="D44" i="6"/>
  <c r="F34" i="6"/>
  <c r="F39" i="6"/>
  <c r="F54" i="6"/>
  <c r="F65" i="6"/>
  <c r="F49" i="6"/>
  <c r="F29" i="6"/>
  <c r="H29" i="6"/>
  <c r="F2430" i="5"/>
  <c r="R2430" i="5"/>
  <c r="J2430" i="5"/>
  <c r="I2430" i="5"/>
  <c r="H2430" i="5"/>
  <c r="D6" i="6"/>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X2106" i="5"/>
  <c r="I2106" i="5"/>
  <c r="H2106" i="5"/>
  <c r="R2106" i="5"/>
  <c r="J2106" i="5"/>
  <c r="F2090" i="5"/>
  <c r="X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X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X1896" i="5"/>
  <c r="J1896" i="5"/>
  <c r="R1896" i="5"/>
  <c r="I1896" i="5"/>
  <c r="H1896" i="5"/>
  <c r="F1896" i="5"/>
  <c r="R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X1760" i="5"/>
  <c r="R1760" i="5"/>
  <c r="F1760" i="5"/>
  <c r="R1683" i="5"/>
  <c r="J1683" i="5"/>
  <c r="I1683" i="5"/>
  <c r="H1683" i="5"/>
  <c r="F1683" i="5"/>
  <c r="I1540" i="5"/>
  <c r="H1540" i="5"/>
  <c r="F1540" i="5"/>
  <c r="X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X1472" i="5"/>
  <c r="I1472" i="5"/>
  <c r="R1472" i="5"/>
  <c r="J1472" i="5"/>
  <c r="H1444" i="5"/>
  <c r="F1444" i="5"/>
  <c r="X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X1576" i="5"/>
  <c r="H1428" i="5"/>
  <c r="R1428" i="5"/>
  <c r="F1428" i="5"/>
  <c r="J1428" i="5"/>
  <c r="I1428" i="5"/>
  <c r="H1159" i="5"/>
  <c r="J1159" i="5"/>
  <c r="R1159" i="5"/>
  <c r="I1159" i="5"/>
  <c r="F1159" i="5"/>
  <c r="X1150" i="5"/>
  <c r="H1150" i="5"/>
  <c r="F1150" i="5"/>
  <c r="R1150" i="5"/>
  <c r="I1150" i="5"/>
  <c r="J1150" i="5"/>
  <c r="H1239" i="5"/>
  <c r="R1239" i="5"/>
  <c r="J1239" i="5"/>
  <c r="I1239" i="5"/>
  <c r="F1239" i="5"/>
  <c r="H1175" i="5"/>
  <c r="R1175" i="5"/>
  <c r="J1175" i="5"/>
  <c r="I1175" i="5"/>
  <c r="F1175" i="5"/>
  <c r="R1556" i="5"/>
  <c r="J1556" i="5"/>
  <c r="I1556" i="5"/>
  <c r="H1556" i="5"/>
  <c r="F1556" i="5"/>
  <c r="X1556" i="5"/>
  <c r="H1076" i="5"/>
  <c r="F1076" i="5"/>
  <c r="X1076" i="5"/>
  <c r="R1076" i="5"/>
  <c r="I1076" i="5"/>
  <c r="J1076" i="5"/>
  <c r="I1307" i="5"/>
  <c r="H1307" i="5"/>
  <c r="R1307" i="5"/>
  <c r="J1307" i="5"/>
  <c r="F1307" i="5"/>
  <c r="I1275" i="5"/>
  <c r="H1275" i="5"/>
  <c r="R1275" i="5"/>
  <c r="J1275" i="5"/>
  <c r="F1275" i="5"/>
  <c r="J1457" i="5"/>
  <c r="H1457" i="5"/>
  <c r="F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F1021" i="5"/>
  <c r="R1021" i="5"/>
  <c r="R946" i="5"/>
  <c r="I946" i="5"/>
  <c r="J946" i="5"/>
  <c r="H946" i="5"/>
  <c r="X946" i="5"/>
  <c r="F946" i="5"/>
  <c r="R958" i="5"/>
  <c r="J958" i="5"/>
  <c r="I958" i="5"/>
  <c r="X958" i="5"/>
  <c r="F958" i="5"/>
  <c r="H958" i="5"/>
  <c r="I1347" i="5"/>
  <c r="R1347" i="5"/>
  <c r="J1347" i="5"/>
  <c r="H1347" i="5"/>
  <c r="F1347" i="5"/>
  <c r="R950" i="5"/>
  <c r="J950" i="5"/>
  <c r="I950" i="5"/>
  <c r="H950" i="5"/>
  <c r="F950" i="5"/>
  <c r="X950" i="5"/>
  <c r="R1153" i="5"/>
  <c r="J1153" i="5"/>
  <c r="I1153" i="5"/>
  <c r="H1153" i="5"/>
  <c r="F1153" i="5"/>
  <c r="R882" i="5"/>
  <c r="I882" i="5"/>
  <c r="H882" i="5"/>
  <c r="F882" i="5"/>
  <c r="X882" i="5"/>
  <c r="J882" i="5"/>
  <c r="R902" i="5"/>
  <c r="I902" i="5"/>
  <c r="J902" i="5"/>
  <c r="H902" i="5"/>
  <c r="X902" i="5"/>
  <c r="F902" i="5"/>
  <c r="R890" i="5"/>
  <c r="I890" i="5"/>
  <c r="H890" i="5"/>
  <c r="X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R108" i="5"/>
  <c r="R128" i="5"/>
  <c r="R136" i="5"/>
  <c r="J320" i="5"/>
  <c r="F320" i="5"/>
  <c r="R320" i="5"/>
  <c r="I320" i="5"/>
  <c r="H320" i="5"/>
  <c r="R112" i="5"/>
  <c r="S566" i="5"/>
  <c r="S412" i="5"/>
  <c r="S363" i="5"/>
  <c r="S226" i="5"/>
  <c r="S542" i="5"/>
  <c r="S121" i="5"/>
  <c r="S360" i="5"/>
  <c r="S146" i="5"/>
  <c r="S482" i="5"/>
  <c r="S149" i="5"/>
  <c r="S546" i="5"/>
  <c r="S117" i="5"/>
  <c r="S353" i="5"/>
  <c r="S178" i="5"/>
  <c r="S563" i="5"/>
  <c r="S459" i="5"/>
  <c r="S278" i="5"/>
  <c r="S222" i="5"/>
  <c r="S327" i="5"/>
  <c r="S311" i="5"/>
  <c r="S50" i="5"/>
  <c r="S373" i="5"/>
  <c r="S130" i="5"/>
  <c r="S56" i="5"/>
  <c r="S499" i="5"/>
  <c r="S455" i="5"/>
  <c r="S495" i="5"/>
  <c r="S508" i="5"/>
  <c r="S384" i="5"/>
  <c r="S523" i="5"/>
  <c r="S332" i="5"/>
  <c r="S535" i="5"/>
  <c r="S476" i="5"/>
  <c r="S336" i="5"/>
  <c r="S214" i="5"/>
  <c r="S329" i="5"/>
  <c r="S198" i="5"/>
  <c r="S68" i="5"/>
  <c r="S371" i="5"/>
  <c r="S114" i="5"/>
  <c r="S351" i="5"/>
  <c r="S231" i="5"/>
  <c r="S162" i="5"/>
  <c r="S286" i="5"/>
  <c r="S86" i="5"/>
  <c r="S270" i="5"/>
  <c r="S133" i="5"/>
  <c r="S238" i="5"/>
  <c r="S109" i="5"/>
  <c r="S245" i="5"/>
  <c r="S80" i="5"/>
  <c r="S492" i="5"/>
  <c r="S322" i="5"/>
  <c r="S456" i="5"/>
  <c r="S376" i="5"/>
  <c r="S504" i="5"/>
  <c r="S323" i="5"/>
  <c r="S483" i="5"/>
  <c r="S488" i="5"/>
  <c r="S590" i="5"/>
  <c r="S368" i="5"/>
  <c r="S530" i="5"/>
  <c r="S480" i="5"/>
  <c r="S234" i="5"/>
  <c r="S185" i="5"/>
  <c r="S290" i="5"/>
  <c r="S182" i="5"/>
  <c r="S110" i="5"/>
  <c r="S96" i="5"/>
  <c r="S531" i="5"/>
  <c r="S62" i="5"/>
  <c r="S399" i="5"/>
  <c r="S250" i="5"/>
  <c r="S345" i="5"/>
  <c r="S321" i="5"/>
  <c r="S528" i="5"/>
  <c r="S141" i="5"/>
  <c r="S516" i="5"/>
  <c r="S594" i="5"/>
  <c r="S98" i="5"/>
  <c r="S134" i="5"/>
  <c r="S507"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100" i="5"/>
  <c r="S266" i="5"/>
  <c r="S540" i="5"/>
  <c r="S520" i="5"/>
  <c r="S186" i="5"/>
  <c r="S550" i="5"/>
  <c r="S165" i="5"/>
  <c r="S338" i="5"/>
  <c r="S536" i="5"/>
  <c r="S310" i="5"/>
  <c r="S498" i="5"/>
  <c r="S122" i="5"/>
  <c r="S484" i="5"/>
  <c r="S79" i="5"/>
  <c r="S471" i="5"/>
  <c r="S298" i="5"/>
  <c r="S82" i="5"/>
  <c r="S78" i="5"/>
  <c r="S142" i="5"/>
  <c r="S515" i="5"/>
  <c r="S289" i="5"/>
  <c r="S46" i="5"/>
  <c r="S181" i="5"/>
  <c r="S54" i="5"/>
  <c r="S66" i="5"/>
  <c r="S90" i="5"/>
  <c r="S313" i="5"/>
  <c r="S76" i="5"/>
  <c r="S242" i="5"/>
  <c r="S307" i="5"/>
  <c r="S337" i="5"/>
  <c r="S101" i="5"/>
  <c r="S555" i="5"/>
  <c r="S570" i="5"/>
  <c r="S154" i="5"/>
  <c r="S70" i="5"/>
  <c r="S301" i="5"/>
  <c r="S63" i="5"/>
  <c r="S64" i="5"/>
  <c r="S246" i="5"/>
  <c r="S254" i="5"/>
  <c r="S60" i="5"/>
  <c r="S206" i="5"/>
  <c r="S325" i="5"/>
  <c r="S527" i="5"/>
  <c r="S369" i="5"/>
  <c r="S381" i="5"/>
  <c r="S52" i="5"/>
  <c r="S309" i="5"/>
  <c r="X354" i="5"/>
  <c r="S597" i="5"/>
  <c r="S599" i="5"/>
  <c r="X462" i="5"/>
  <c r="X346" i="5"/>
  <c r="X140" i="5"/>
  <c r="X502" i="5"/>
  <c r="S611" i="5"/>
  <c r="X220" i="5"/>
  <c r="X398" i="5"/>
  <c r="X538" i="5"/>
  <c r="S601" i="5"/>
  <c r="X402" i="5"/>
  <c r="X340" i="5"/>
  <c r="X466" i="5"/>
  <c r="X486" i="5"/>
  <c r="X472" i="5"/>
  <c r="X152" i="5"/>
  <c r="X180" i="5"/>
  <c r="X232" i="5"/>
  <c r="X264" i="5"/>
  <c r="X296" i="5"/>
  <c r="X192" i="5"/>
  <c r="X410" i="5"/>
  <c r="X518" i="5"/>
  <c r="X176" i="5"/>
  <c r="X362" i="5"/>
  <c r="X522" i="5"/>
  <c r="X244" i="5"/>
  <c r="X276" i="5"/>
  <c r="X378" i="5"/>
  <c r="X151" i="5"/>
  <c r="X596" i="5"/>
  <c r="X91" i="5"/>
  <c r="X524" i="5"/>
  <c r="X496" i="5"/>
  <c r="X103" i="5"/>
  <c r="X578" i="5"/>
  <c r="X320" i="5"/>
  <c r="X212" i="5"/>
  <c r="X454" i="5"/>
  <c r="X406" i="5"/>
  <c r="X188" i="5"/>
  <c r="X370" i="5"/>
  <c r="X366" i="5"/>
  <c r="X328" i="5"/>
  <c r="X506" i="5"/>
  <c r="X204" i="5"/>
  <c r="X600" i="5"/>
  <c r="S600" i="5"/>
  <c r="X191" i="5"/>
  <c r="X108" i="5"/>
  <c r="X112" i="5"/>
  <c r="X168" i="5"/>
  <c r="X164" i="5"/>
  <c r="X446" i="5"/>
  <c r="X308" i="5"/>
  <c r="X200" i="5"/>
  <c r="X316" i="5"/>
  <c r="X144" i="5"/>
  <c r="X208" i="5"/>
  <c r="X382" i="5"/>
  <c r="S382" i="5"/>
  <c r="X224" i="5"/>
  <c r="X256" i="5"/>
  <c r="X288" i="5"/>
  <c r="X390" i="5"/>
  <c r="X490" i="5"/>
  <c r="X116" i="5"/>
  <c r="X236" i="5"/>
  <c r="X268" i="5"/>
  <c r="X300" i="5"/>
  <c r="X334" i="5"/>
  <c r="X194" i="5"/>
  <c r="X306" i="5"/>
  <c r="X592" i="5"/>
  <c r="X115" i="5"/>
  <c r="S533" i="5"/>
  <c r="X438" i="5"/>
  <c r="X148" i="5"/>
  <c r="X458" i="5"/>
  <c r="X386" i="5"/>
  <c r="X216" i="5"/>
  <c r="X534" i="5"/>
  <c r="S355" i="5"/>
  <c r="X588" i="5"/>
  <c r="X330" i="5"/>
  <c r="X602" i="5"/>
  <c r="S602" i="5"/>
  <c r="X562" i="5"/>
  <c r="X262" i="5"/>
  <c r="X350" i="5"/>
  <c r="X430" i="5"/>
  <c r="X450" i="5"/>
  <c r="X312" i="5"/>
  <c r="X156" i="5"/>
  <c r="X358" i="5"/>
  <c r="X434" i="5"/>
  <c r="X124" i="5"/>
  <c r="S603" i="5"/>
  <c r="X248" i="5"/>
  <c r="X280" i="5"/>
  <c r="X184" i="5"/>
  <c r="X104" i="5"/>
  <c r="X228" i="5"/>
  <c r="X260" i="5"/>
  <c r="X292" i="5"/>
  <c r="X374" i="5"/>
  <c r="X394" i="5"/>
  <c r="S605" i="5"/>
  <c r="X163" i="5"/>
  <c r="X102" i="5"/>
  <c r="X189" i="5"/>
  <c r="X128" i="5"/>
  <c r="X422" i="5"/>
  <c r="X418" i="5"/>
  <c r="X172" i="5"/>
  <c r="X554" i="5"/>
  <c r="S607" i="5"/>
  <c r="X426" i="5"/>
  <c r="X342" i="5"/>
  <c r="X442" i="5"/>
  <c r="X132" i="5"/>
  <c r="X324" i="5"/>
  <c r="X576" i="5"/>
  <c r="X43" i="5"/>
  <c r="X580" i="5"/>
  <c r="X556" i="5"/>
  <c r="X87" i="5"/>
  <c r="X314" i="5"/>
  <c r="S314" i="5"/>
  <c r="X136" i="5"/>
  <c r="X474" i="5"/>
  <c r="X414" i="5"/>
  <c r="X160" i="5"/>
  <c r="X460" i="5"/>
  <c r="X196" i="5"/>
  <c r="X240" i="5"/>
  <c r="X272" i="5"/>
  <c r="X120" i="5"/>
  <c r="X252" i="5"/>
  <c r="X284" i="5"/>
  <c r="X608" i="5"/>
  <c r="X71" i="5"/>
  <c r="X574" i="5"/>
  <c r="H39" i="6"/>
  <c r="D39" i="6"/>
  <c r="H26" i="6"/>
  <c r="H24" i="6"/>
  <c r="H35" i="6"/>
  <c r="D35" i="6"/>
  <c r="H40" i="6"/>
  <c r="D40" i="6"/>
  <c r="H46" i="6"/>
  <c r="D46" i="6"/>
  <c r="H31" i="6"/>
  <c r="D29" i="6"/>
  <c r="H30" i="6"/>
  <c r="AB12" i="5"/>
  <c r="G65" i="6" s="1"/>
  <c r="H65" i="6" s="1"/>
  <c r="D65" i="6" s="1"/>
  <c r="AB9" i="5"/>
  <c r="AB10" i="5"/>
  <c r="AB14" i="5"/>
  <c r="AB17" i="5"/>
  <c r="AB16" i="5"/>
  <c r="AB8" i="5"/>
  <c r="AB13" i="5"/>
  <c r="AB15" i="5"/>
  <c r="AB11" i="5"/>
  <c r="AB7" i="5"/>
  <c r="H49" i="6"/>
  <c r="D49" i="6"/>
  <c r="H34" i="6"/>
  <c r="H32" i="6"/>
  <c r="D19" i="6"/>
  <c r="K65" i="6"/>
  <c r="D24" i="6"/>
  <c r="X100" i="5"/>
  <c r="D27" i="6"/>
  <c r="D20" i="6"/>
  <c r="C2" i="6"/>
  <c r="B2" i="6"/>
  <c r="F57" i="6"/>
  <c r="H57" i="6"/>
  <c r="H54" i="6"/>
  <c r="F62" i="6"/>
  <c r="H62" i="6"/>
  <c r="F58" i="6"/>
  <c r="H58" i="6"/>
  <c r="F60" i="6"/>
  <c r="H60" i="6"/>
  <c r="F63" i="6"/>
  <c r="H63" i="6"/>
  <c r="F59" i="6"/>
  <c r="H59" i="6"/>
  <c r="F55" i="6"/>
  <c r="D25" i="6"/>
  <c r="D26" i="6"/>
  <c r="D21" i="6"/>
  <c r="D22" i="6"/>
  <c r="H47" i="6"/>
  <c r="D47"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s="1"/>
  <c r="D34" i="6"/>
  <c r="D31" i="6"/>
  <c r="D30" i="6"/>
  <c r="D32" i="6"/>
  <c r="R16" i="5"/>
  <c r="R10" i="5"/>
  <c r="R13" i="5"/>
  <c r="R7" i="5"/>
  <c r="R17" i="5"/>
  <c r="R12" i="5"/>
  <c r="R9" i="5"/>
  <c r="R8" i="5"/>
  <c r="R15" i="5"/>
  <c r="R11" i="5"/>
  <c r="R14" i="5"/>
  <c r="D60" i="6"/>
  <c r="D58" i="6"/>
  <c r="D63" i="6"/>
  <c r="D62" i="6"/>
  <c r="D54" i="6"/>
  <c r="D57" i="6"/>
  <c r="F56" i="6"/>
  <c r="H55" i="6"/>
  <c r="D59" i="6"/>
  <c r="X13" i="5"/>
  <c r="X10" i="5"/>
  <c r="X9" i="5"/>
  <c r="X12" i="5"/>
  <c r="X14" i="5"/>
  <c r="X17" i="5"/>
  <c r="X11" i="5"/>
  <c r="X15" i="5"/>
  <c r="X8" i="5"/>
  <c r="X7" i="5"/>
  <c r="X16" i="5"/>
  <c r="D55" i="6"/>
  <c r="S29" i="5"/>
  <c r="S22" i="5"/>
  <c r="S9" i="5"/>
  <c r="S23" i="5"/>
  <c r="S11" i="5"/>
  <c r="S44" i="5"/>
  <c r="S8" i="5"/>
  <c r="S14" i="5"/>
  <c r="S15" i="5"/>
  <c r="S20" i="5"/>
  <c r="S32" i="5"/>
  <c r="S19" i="5"/>
  <c r="S17" i="5"/>
  <c r="S12" i="5"/>
  <c r="S28" i="5"/>
  <c r="G64" i="6" a="1"/>
  <c r="S10" i="5"/>
  <c r="S42" i="5"/>
  <c r="S31" i="5"/>
  <c r="S26" i="5"/>
  <c r="S41" i="5"/>
  <c r="S36" i="5"/>
  <c r="S34" i="5"/>
  <c r="S27" i="5"/>
  <c r="S39" i="5"/>
  <c r="S5" i="5"/>
  <c r="S30" i="5"/>
  <c r="S16" i="5"/>
  <c r="S37" i="5"/>
  <c r="S13" i="5"/>
  <c r="S21" i="5"/>
  <c r="S7" i="5"/>
  <c r="S33" i="5"/>
  <c r="S43" i="5"/>
  <c r="S18" i="5"/>
  <c r="S6" i="5"/>
  <c r="S25" i="5"/>
  <c r="S35" i="5"/>
  <c r="S40" i="5"/>
  <c r="S38" i="5"/>
  <c r="S24" i="5"/>
  <c r="B64" i="4" l="1"/>
  <c r="A46" i="6" s="1"/>
  <c r="B53" i="4"/>
  <c r="A37" i="6" s="1"/>
  <c r="B69" i="4"/>
  <c r="A50" i="6" s="1"/>
  <c r="A14" i="6"/>
  <c r="A27" i="6"/>
  <c r="B34" i="4"/>
  <c r="A21" i="6" s="1"/>
  <c r="B59" i="4"/>
  <c r="A42" i="6" s="1"/>
  <c r="G49" i="4"/>
  <c r="G61" i="4"/>
  <c r="B68" i="4"/>
  <c r="A49" i="6" s="1"/>
  <c r="A24" i="6"/>
  <c r="A15" i="6"/>
  <c r="A17" i="6"/>
  <c r="D43" i="4"/>
  <c r="D37" i="4"/>
  <c r="D67" i="4"/>
  <c r="D31" i="4"/>
  <c r="D61" i="4"/>
  <c r="B70" i="4"/>
  <c r="A51" i="6" s="1"/>
  <c r="B58" i="4"/>
  <c r="A41" i="6" s="1"/>
  <c r="B52" i="4"/>
  <c r="A36" i="6" s="1"/>
  <c r="D74" i="4"/>
  <c r="C56" i="6"/>
  <c r="D56" i="6"/>
  <c r="G66" i="6"/>
  <c r="H66" i="6" s="1"/>
  <c r="D66" i="6" s="1"/>
  <c r="D68" i="6"/>
  <c r="C68" i="6"/>
  <c r="G67" i="6"/>
  <c r="H67" i="6" s="1"/>
  <c r="C65" i="6"/>
  <c r="G67" i="4"/>
  <c r="B51" i="4"/>
  <c r="A35" i="6" s="1"/>
  <c r="B57" i="4"/>
  <c r="A40" i="6" s="1"/>
  <c r="B63" i="4"/>
  <c r="A45" i="6" s="1"/>
  <c r="D55" i="4"/>
  <c r="G37" i="4"/>
  <c r="B71" i="4"/>
  <c r="A52" i="6" s="1"/>
  <c r="G43" i="4"/>
  <c r="G55" i="4"/>
  <c r="G31" i="4"/>
  <c r="C8" i="6"/>
  <c r="D8" i="6"/>
  <c r="B50" i="4"/>
  <c r="A34" i="6" s="1"/>
  <c r="B62" i="4"/>
  <c r="A44" i="6" s="1"/>
  <c r="G74" i="4"/>
  <c r="G64" i="6"/>
  <c r="G69" i="6" a="1"/>
  <c r="G69" i="6" s="1"/>
  <c r="H69" i="6" s="1"/>
  <c r="C66" i="6" l="1"/>
  <c r="D67" i="6"/>
  <c r="C67" i="6"/>
  <c r="B64" i="6"/>
  <c r="H64" i="6"/>
  <c r="C64" i="6" l="1"/>
  <c r="H70" i="6"/>
  <c r="D2" i="6" s="1"/>
  <c r="D64" i="6"/>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<sst xmlns="http://schemas.openxmlformats.org/spreadsheetml/2006/main" count="22581" uniqueCount="15825">
  <si>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</si>
  <si>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</si>
  <si>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</si>
  <si>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</si>
  <si>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</si>
  <si>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</si>
  <si>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</si>
  <si>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</si>
  <si>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</si>
  <si>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</si>
  <si>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</si>
  <si>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</si>
  <si>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</si>
  <si>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</si>
  <si>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</si>
  <si>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</si>
  <si>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</si>
  <si>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</si>
  <si>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</si>
  <si>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</si>
  <si>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</si>
  <si>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</si>
  <si>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</si>
  <si>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</si>
  <si>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</si>
  <si>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</si>
  <si>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</si>
  <si>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</si>
  <si>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</si>
  <si>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</si>
  <si>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</si>
  <si>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</si>
  <si>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</si>
  <si>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</si>
  <si>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</si>
  <si>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</si>
  <si>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</si>
  <si>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</si>
  <si>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</si>
  <si>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</si>
  <si>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</si>
  <si>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</si>
  <si>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</si>
  <si>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</si>
  <si>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</si>
  <si>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</si>
  <si>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</si>
  <si>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</si>
  <si>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</si>
  <si>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</si>
  <si>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</si>
  <si>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</si>
  <si>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</si>
  <si>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</si>
  <si>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</si>
  <si>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</si>
  <si>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</si>
  <si>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</si>
  <si>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</si>
  <si>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</si>
  <si>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</si>
  <si>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</si>
  <si>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</si>
  <si>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</si>
  <si>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</si>
  <si>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</si>
  <si>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</si>
  <si>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</si>
  <si>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</si>
  <si>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</si>
  <si>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</si>
  <si>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</si>
  <si>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</si>
  <si>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</si>
  <si>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</si>
  <si>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</si>
  <si>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</si>
  <si>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</si>
  <si>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</si>
  <si>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</si>
  <si>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</si>
  <si>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</si>
  <si>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</si>
  <si>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</si>
  <si>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</si>
  <si>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</si>
  <si>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</si>
  <si>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</si>
  <si>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</si>
  <si>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</si>
  <si>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</si>
  <si>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</si>
  <si>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</si>
  <si>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</si>
  <si>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</si>
  <si>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</si>
  <si>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</si>
  <si>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</si>
  <si>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</si>
  <si>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</si>
  <si>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</si>
  <si>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</si>
  <si>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</si>
  <si>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</si>
  <si>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</si>
  <si>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</si>
  <si>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</si>
  <si>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</si>
  <si>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</si>
  <si>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</si>
  <si>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</si>
  <si>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</si>
  <si>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</si>
  <si>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</si>
  <si>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</si>
  <si>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</si>
  <si>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</si>
  <si>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</si>
  <si>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</si>
  <si>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</si>
  <si>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</si>
  <si>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</si>
  <si>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</si>
  <si>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</si>
  <si>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</si>
  <si>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</si>
  <si>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</si>
  <si>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</si>
  <si>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</si>
  <si>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</si>
  <si>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</si>
  <si>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</si>
  <si>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</si>
  <si>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</si>
  <si>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</si>
  <si>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</si>
  <si>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</si>
  <si>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</si>
  <si>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</si>
  <si>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</si>
  <si>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</si>
  <si>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</si>
  <si>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</si>
  <si>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</si>
  <si>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</si>
  <si>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</si>
  <si>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</si>
  <si>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</si>
  <si>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</si>
  <si>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</si>
  <si>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</si>
  <si>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</si>
  <si>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</si>
  <si>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</si>
  <si>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</si>
  <si>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</si>
  <si>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</si>
  <si>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</si>
  <si>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</si>
  <si>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</si>
  <si>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</si>
  <si>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</si>
  <si>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</si>
  <si>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</si>
  <si>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</si>
  <si>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</si>
  <si>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</si>
  <si>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</si>
  <si>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</si>
  <si>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</si>
  <si>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</si>
  <si>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</si>
  <si>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</si>
  <si>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</si>
  <si>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</si>
  <si>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</si>
  <si>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</si>
  <si>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</si>
  <si>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</si>
  <si>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</si>
  <si>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</si>
  <si>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</si>
  <si>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</si>
  <si>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</si>
  <si>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</si>
  <si>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</si>
  <si>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</si>
  <si>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</si>
  <si>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</si>
  <si>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</si>
  <si>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</si>
  <si>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</si>
  <si>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</si>
  <si>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</si>
  <si>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</si>
  <si>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</si>
  <si>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</si>
  <si>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</si>
  <si>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</si>
  <si>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</si>
  <si>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</si>
  <si>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</si>
  <si>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</si>
  <si>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</si>
  <si>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</si>
  <si>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</si>
  <si>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</si>
  <si>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</si>
  <si>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</si>
  <si>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</si>
  <si>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</si>
  <si>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</si>
  <si>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</si>
  <si>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</si>
  <si>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</si>
  <si>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</si>
  <si>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</si>
  <si>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</si>
  <si>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</si>
  <si>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</si>
  <si>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</si>
  <si>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</si>
  <si>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</si>
  <si>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</si>
  <si>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</si>
  <si>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</si>
  <si>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</si>
  <si>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</si>
  <si>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</si>
  <si>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</si>
  <si>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</si>
  <si>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</si>
  <si>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</si>
  <si>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</si>
  <si>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</si>
  <si>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</si>
  <si>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</si>
  <si>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</si>
  <si>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</si>
  <si>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</si>
  <si>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</si>
  <si>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</si>
  <si>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</si>
  <si>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</si>
  <si>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</si>
  <si>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</si>
  <si>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</si>
  <si>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</si>
  <si>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</si>
  <si>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</si>
  <si>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</si>
  <si>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</si>
  <si>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</si>
  <si>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</si>
  <si>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</si>
  <si>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</si>
  <si>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</si>
  <si>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</si>
  <si>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</si>
  <si>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</si>
  <si>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</si>
  <si>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</si>
  <si>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</si>
  <si>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</si>
  <si>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</si>
  <si>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</si>
  <si>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</si>
  <si>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</si>
  <si>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</si>
  <si>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</si>
  <si>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</si>
  <si>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</si>
  <si>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</si>
  <si>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</si>
  <si>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</si>
  <si>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</si>
  <si>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</si>
  <si>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</si>
  <si>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</si>
  <si>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</si>
  <si>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</si>
  <si>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</si>
  <si>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</si>
  <si>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</si>
  <si>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</si>
  <si>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</si>
  <si>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</si>
  <si>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</si>
  <si>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</si>
  <si>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</si>
  <si>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</si>
  <si>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</si>
  <si>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</si>
  <si>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</si>
  <si>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</si>
  <si>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</si>
  <si>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</si>
  <si>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</si>
  <si>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</si>
  <si>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</si>
  <si>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</si>
  <si>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</si>
  <si>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</si>
  <si>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</si>
  <si>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</si>
  <si>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</si>
  <si>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</si>
  <si>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</si>
  <si>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</si>
  <si>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</si>
  <si>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</si>
  <si>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</si>
  <si>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</si>
  <si>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</si>
  <si>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</si>
  <si>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</si>
  <si>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</si>
  <si>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</si>
  <si>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</si>
  <si>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</si>
  <si>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</si>
  <si>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</si>
  <si>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</si>
  <si>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</si>
  <si>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</si>
  <si>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</si>
  <si>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</si>
  <si>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</si>
  <si>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</si>
  <si>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</si>
  <si>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</si>
  <si>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</si>
  <si>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</si>
  <si>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</si>
  <si>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</si>
  <si>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</si>
  <si>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</si>
  <si>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</si>
  <si>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</si>
  <si>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</si>
  <si>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</si>
  <si>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</si>
  <si>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</si>
  <si>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</si>
  <si>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</si>
  <si>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</si>
  <si>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</si>
  <si>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</si>
  <si>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</si>
  <si>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</si>
  <si>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</si>
  <si>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</si>
  <si>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</si>
  <si>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</si>
  <si>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</si>
  <si>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</si>
  <si>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</si>
  <si>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</si>
  <si>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</si>
  <si>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</si>
  <si>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</si>
  <si>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</si>
  <si>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</si>
  <si>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</si>
  <si>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</si>
  <si>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</si>
  <si>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</si>
  <si>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</si>
  <si>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</si>
  <si>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</si>
  <si>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</si>
  <si>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</si>
  <si>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</si>
  <si>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</si>
  <si>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</si>
  <si>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</si>
  <si>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</si>
  <si>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</si>
  <si>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</si>
  <si>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</si>
  <si>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</si>
  <si>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</si>
  <si>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</si>
  <si>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</si>
  <si>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</si>
  <si>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</si>
  <si>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</si>
  <si>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</si>
  <si>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</si>
  <si>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</si>
  <si>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</si>
  <si>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</si>
  <si>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</si>
  <si>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</si>
  <si>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</si>
  <si>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</si>
  <si>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</si>
  <si>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</si>
  <si>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</si>
  <si>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</si>
  <si>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</si>
  <si>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</si>
  <si>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</si>
  <si>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</si>
  <si>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</si>
  <si>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</si>
  <si>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</si>
  <si>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</si>
  <si>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</si>
  <si>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</si>
  <si>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</si>
  <si>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</si>
  <si>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</si>
  <si>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</si>
  <si>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</si>
  <si>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</si>
  <si>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</si>
  <si>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</si>
  <si>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</si>
  <si>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</si>
  <si>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</si>
  <si>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</si>
  <si>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</si>
  <si>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</si>
  <si>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</si>
  <si>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</si>
  <si>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</si>
  <si>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</si>
  <si>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</si>
  <si>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</si>
  <si>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</si>
  <si>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</si>
  <si>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</si>
  <si>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</si>
  <si>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</si>
  <si>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</si>
  <si>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</si>
  <si>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</si>
  <si>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</si>
  <si>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</si>
  <si>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</si>
  <si>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</si>
  <si>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</si>
  <si>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</si>
  <si>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</si>
  <si>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</si>
  <si>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</si>
  <si>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</si>
  <si>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</si>
  <si>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</si>
  <si>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</si>
  <si>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</si>
  <si>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</si>
  <si>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</si>
  <si>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</si>
  <si>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</si>
  <si>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</si>
  <si>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</si>
  <si>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</si>
  <si>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</si>
  <si>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</si>
  <si>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</si>
  <si>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</si>
  <si>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</si>
  <si>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</si>
  <si>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</si>
  <si>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</si>
  <si>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</si>
  <si>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</si>
  <si>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</si>
  <si>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</si>
  <si>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</si>
  <si>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</si>
  <si>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</si>
  <si>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</si>
  <si>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</si>
  <si>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</si>
  <si>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</si>
  <si>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</si>
  <si>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</si>
  <si>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</si>
  <si>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</si>
  <si>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</si>
  <si>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</si>
  <si>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</si>
  <si>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</si>
  <si>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</si>
  <si>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</si>
  <si>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</si>
  <si>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</si>
  <si>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</si>
  <si>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</si>
  <si>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</si>
  <si>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</si>
  <si>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</si>
  <si>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</si>
  <si>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</si>
  <si>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</si>
  <si>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</si>
  <si>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</si>
  <si>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</si>
  <si>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</si>
  <si>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</si>
  <si>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</si>
  <si>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</si>
  <si>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</si>
  <si>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</si>
  <si>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</si>
  <si>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</si>
  <si>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</si>
  <si>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</si>
  <si>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</si>
  <si>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</si>
  <si>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</si>
  <si>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</si>
  <si>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</si>
  <si>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</si>
  <si>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</si>
  <si>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</si>
  <si>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</si>
  <si>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</si>
  <si>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</si>
  <si>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</si>
  <si>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</si>
  <si>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</si>
  <si>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</si>
  <si>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</si>
  <si>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</si>
  <si>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</si>
  <si>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</si>
  <si>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</si>
  <si>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</si>
  <si>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</si>
  <si>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</si>
  <si>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</si>
  <si>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</si>
  <si>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</si>
  <si>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</si>
  <si>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</si>
  <si>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</si>
  <si>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</si>
  <si>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</si>
  <si>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</si>
  <si>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</si>
  <si>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</si>
  <si>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</si>
  <si>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</si>
  <si>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</si>
  <si>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</si>
  <si>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</si>
  <si>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</si>
  <si>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</si>
  <si>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</si>
  <si>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</si>
  <si>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</si>
  <si>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</si>
  <si>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</si>
  <si>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</si>
  <si>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</si>
  <si>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</si>
  <si>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</si>
  <si>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</si>
  <si>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</si>
  <si>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</si>
  <si>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</si>
  <si>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</si>
  <si>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</si>
  <si>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</si>
  <si>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</si>
  <si>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</si>
  <si>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</si>
  <si>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</si>
  <si>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</si>
  <si>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</si>
  <si>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</si>
  <si>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</si>
  <si>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</si>
  <si>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</si>
  <si>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</si>
  <si>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</si>
  <si>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</si>
  <si>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</si>
  <si>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</si>
  <si>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</si>
  <si>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</si>
  <si>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</si>
  <si>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</si>
  <si>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</si>
  <si>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</si>
  <si>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</si>
  <si>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</si>
  <si>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</si>
  <si>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</si>
  <si>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</si>
  <si>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</si>
  <si>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</si>
  <si>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</si>
  <si>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</si>
  <si>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</si>
  <si>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</si>
  <si>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</si>
  <si>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</si>
  <si>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</si>
  <si>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</si>
  <si>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</si>
  <si>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</si>
  <si>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</si>
  <si>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</si>
  <si>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</si>
  <si>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</si>
  <si>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</si>
  <si>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</si>
  <si>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</si>
  <si>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</si>
  <si>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</si>
  <si>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</si>
  <si>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</si>
  <si>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</si>
  <si>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</si>
  <si>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</si>
  <si>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</si>
  <si>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</si>
  <si>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</si>
  <si>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</si>
  <si>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</si>
  <si>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</si>
  <si>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</si>
  <si>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</si>
  <si>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</si>
  <si>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</si>
  <si>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</si>
  <si>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</si>
  <si>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</si>
  <si>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</si>
  <si>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</si>
  <si>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</si>
  <si>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</si>
  <si>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</si>
  <si>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</si>
  <si>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</si>
  <si>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</si>
  <si>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</si>
  <si>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</si>
  <si>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</si>
  <si>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</si>
  <si>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</si>
  <si>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</si>
  <si>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</si>
  <si>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</si>
  <si>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</si>
  <si>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</si>
  <si>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</si>
  <si>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</si>
  <si>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</si>
  <si>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</si>
  <si>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</si>
  <si>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</si>
  <si>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</si>
  <si>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</si>
  <si>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</si>
  <si>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</si>
  <si>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</si>
  <si>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</si>
  <si>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</si>
  <si>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</si>
  <si>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</si>
  <si>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</si>
  <si>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</si>
  <si>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</si>
  <si>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</si>
  <si>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</si>
  <si>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</si>
  <si>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</si>
  <si>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</si>
  <si>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</si>
  <si>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</si>
  <si>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</si>
  <si>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</si>
  <si>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</si>
  <si>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</si>
  <si>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</si>
  <si>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</si>
  <si>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</si>
  <si>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</si>
  <si>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</si>
  <si>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</si>
  <si>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</si>
  <si>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</si>
  <si>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</si>
  <si>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</si>
  <si>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</si>
  <si>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</si>
  <si>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</si>
  <si>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</si>
  <si>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</si>
  <si>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</si>
  <si>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</si>
  <si>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</si>
  <si>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</si>
  <si>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</si>
  <si>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</si>
  <si>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</si>
  <si>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</si>
  <si>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</si>
  <si>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</si>
  <si>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</si>
  <si>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</si>
  <si>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</si>
  <si>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</si>
  <si>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</si>
  <si>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</si>
  <si>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</si>
  <si>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</si>
  <si>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</si>
  <si>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</si>
  <si>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</si>
  <si>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</si>
  <si>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</si>
  <si>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</si>
  <si>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</si>
  <si>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</si>
  <si>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</si>
  <si>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</si>
  <si>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</si>
  <si>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</si>
  <si>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</si>
  <si>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</si>
  <si>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</si>
  <si>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</si>
  <si>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</si>
  <si>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</si>
  <si>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</si>
  <si>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</si>
  <si>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</si>
  <si>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</si>
  <si>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</si>
  <si>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</si>
  <si>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</si>
  <si>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</si>
  <si>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</si>
  <si>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</si>
  <si>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</si>
  <si>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</si>
  <si>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</si>
  <si>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</si>
  <si>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</si>
  <si>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</si>
  <si>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</si>
  <si>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</si>
  <si>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</si>
  <si>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</si>
  <si>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</si>
  <si>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</si>
  <si>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</si>
  <si>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</si>
  <si>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</si>
  <si>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</si>
  <si>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</si>
  <si>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</si>
  <si>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</si>
  <si>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</si>
  <si>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</si>
  <si>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</si>
  <si>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</si>
  <si>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</si>
  <si>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</si>
  <si>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</si>
  <si>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</si>
  <si>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</si>
  <si>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</si>
  <si>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</si>
  <si>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</si>
  <si>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</si>
  <si>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</si>
  <si>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</si>
  <si>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</si>
  <si>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</si>
  <si>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</si>
  <si>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</si>
  <si>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</si>
  <si>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</si>
  <si>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</si>
  <si>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</si>
  <si>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</si>
  <si>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</si>
  <si>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</si>
  <si>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</si>
  <si>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</si>
  <si>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</si>
  <si>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</si>
  <si>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</si>
  <si>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</si>
  <si>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</si>
  <si>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</si>
  <si>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</si>
  <si>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</si>
  <si>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</si>
  <si>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</si>
  <si>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</si>
  <si>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</si>
  <si>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</si>
  <si>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</si>
  <si>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</si>
  <si>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</si>
  <si>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</si>
  <si>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</si>
  <si>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</si>
  <si>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</si>
  <si>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</si>
  <si>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</si>
  <si>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</si>
  <si>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</si>
  <si>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</si>
  <si>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</si>
  <si>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</si>
  <si>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</si>
  <si>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</si>
  <si>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</si>
  <si>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</si>
  <si>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</si>
  <si>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</si>
  <si>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</si>
  <si>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</si>
  <si>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</si>
  <si>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</si>
  <si>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</si>
  <si>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</si>
  <si>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</si>
  <si>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</si>
  <si>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</si>
  <si>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</si>
  <si>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</si>
  <si>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</si>
  <si>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</si>
  <si>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</si>
  <si>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</si>
  <si>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</si>
  <si>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</si>
  <si>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</si>
  <si>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</si>
  <si>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</si>
  <si>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</si>
  <si>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</si>
  <si>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</si>
  <si>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</si>
  <si>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</si>
  <si>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</si>
  <si>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</si>
  <si>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</si>
  <si>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</si>
  <si>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</si>
  <si>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</si>
  <si>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</si>
  <si>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</si>
  <si>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</si>
  <si>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</si>
  <si>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</si>
  <si>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</si>
  <si>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</si>
  <si>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</si>
  <si>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</si>
  <si>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</si>
  <si>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</si>
  <si>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</si>
  <si>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</si>
  <si>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</si>
  <si>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</si>
  <si>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</si>
  <si>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</si>
  <si>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</si>
  <si>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</si>
  <si>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</si>
  <si>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</si>
  <si>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</si>
  <si>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</si>
  <si>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</si>
  <si>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</si>
  <si>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</si>
  <si>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</si>
  <si>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</si>
  <si>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</si>
  <si>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</si>
  <si>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</si>
  <si>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</si>
  <si>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</si>
  <si>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</si>
  <si>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</si>
  <si>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</si>
  <si>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</si>
  <si>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</si>
  <si>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</si>
  <si>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</si>
  <si>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</si>
  <si>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</si>
  <si>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</si>
  <si>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</si>
  <si>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</si>
  <si>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</si>
  <si>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</si>
  <si>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</si>
  <si>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</si>
  <si>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</si>
  <si>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</si>
  <si>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</si>
  <si>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</si>
  <si>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</si>
  <si>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</si>
  <si>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</si>
  <si>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</si>
  <si>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</si>
  <si>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</si>
  <si>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</si>
  <si>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</si>
  <si>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</si>
  <si>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</si>
  <si>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</si>
  <si>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</si>
  <si>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</si>
  <si>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</si>
  <si>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</si>
  <si>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</si>
  <si>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</si>
  <si>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</si>
  <si>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</si>
  <si>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</si>
  <si>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</si>
  <si>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</si>
  <si>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</si>
  <si>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</si>
  <si>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</si>
  <si>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</si>
  <si>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</si>
  <si>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</si>
  <si>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</si>
  <si>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</si>
  <si>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</si>
  <si>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</si>
  <si>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</si>
  <si>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</si>
  <si>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</si>
  <si>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</si>
  <si>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</si>
  <si>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</si>
  <si>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</si>
  <si>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</si>
  <si>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</si>
  <si>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</si>
  <si>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</si>
  <si>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</si>
  <si>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</si>
  <si>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</si>
  <si>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</si>
  <si>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</si>
  <si>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</si>
  <si>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</si>
  <si>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</si>
  <si>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</si>
  <si>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</si>
  <si>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</si>
  <si>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</si>
  <si>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</si>
  <si>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</si>
  <si>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</si>
  <si>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</si>
  <si>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</si>
  <si>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</si>
  <si>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</si>
  <si>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</si>
  <si>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</si>
  <si>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</si>
  <si>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</si>
  <si>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</si>
  <si>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</si>
  <si>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</si>
  <si>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</si>
  <si>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</si>
  <si>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</si>
  <si>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</si>
  <si>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</si>
  <si>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</si>
  <si>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</si>
  <si>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</si>
  <si>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</si>
  <si>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</si>
  <si>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</si>
  <si>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</si>
  <si>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</si>
  <si>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</si>
  <si>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</si>
  <si>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</si>
  <si>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</si>
  <si>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</si>
  <si>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</si>
  <si>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</si>
  <si>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</si>
  <si>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</si>
  <si>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</si>
  <si>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</si>
  <si>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</si>
  <si>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</si>
  <si>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</si>
  <si>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</si>
  <si>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</si>
  <si>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</si>
  <si>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</si>
  <si>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</si>
  <si>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</si>
  <si>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</si>
  <si>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</si>
  <si>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</si>
  <si>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</si>
  <si>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</si>
  <si>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</si>
  <si>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</si>
  <si>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</si>
  <si>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</si>
  <si>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</si>
  <si>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</si>
  <si>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</si>
  <si>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</si>
  <si>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</si>
  <si>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</si>
  <si>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</si>
  <si>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</si>
  <si>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</si>
  <si>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</si>
  <si>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</si>
  <si>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</si>
  <si>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</si>
  <si>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</si>
  <si>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</si>
  <si>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</si>
  <si>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</si>
  <si>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</si>
  <si>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</si>
  <si>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</si>
  <si>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</si>
  <si>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</si>
  <si>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</si>
  <si>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</si>
  <si>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</si>
  <si>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</si>
  <si>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</si>
  <si>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</si>
  <si>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</si>
  <si>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</si>
  <si>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</si>
  <si>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</si>
  <si>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</si>
  <si>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</si>
  <si>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</si>
  <si>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</si>
  <si>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</si>
  <si>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</si>
  <si>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</si>
  <si>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</si>
  <si>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</si>
  <si>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</si>
  <si>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</si>
  <si>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</si>
  <si>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</si>
  <si>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</si>
  <si>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</si>
  <si>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</si>
  <si>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</si>
  <si>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</si>
  <si>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</si>
  <si>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</si>
  <si>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</si>
  <si>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</si>
  <si>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</si>
  <si>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</si>
  <si>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</si>
  <si>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</si>
  <si>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</si>
  <si>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</si>
  <si>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</si>
  <si>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</si>
  <si>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</si>
  <si>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</si>
  <si>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</si>
  <si>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</si>
  <si>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</si>
  <si>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</si>
  <si>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</si>
  <si>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</si>
  <si>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</si>
  <si>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</si>
  <si>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</si>
  <si>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</si>
  <si>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</si>
  <si>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</si>
  <si>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</si>
  <si>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</si>
  <si>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</si>
  <si>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</si>
  <si>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</si>
  <si>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</si>
  <si>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</si>
  <si>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</si>
  <si>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</si>
  <si>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</si>
  <si>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</si>
  <si>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</si>
  <si>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</si>
  <si>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</si>
  <si>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</si>
  <si>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</si>
  <si>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</si>
  <si>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</si>
  <si>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</si>
  <si>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</si>
  <si>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</si>
  <si>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</si>
  <si>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</si>
  <si>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</si>
  <si>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</si>
  <si>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</si>
  <si>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</si>
  <si>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</si>
  <si>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</si>
  <si>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</si>
  <si>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</si>
  <si>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</si>
  <si>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</si>
  <si>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</si>
  <si>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</si>
  <si>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</si>
  <si>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</si>
  <si>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</si>
  <si>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</si>
  <si>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</si>
  <si>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</si>
  <si>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</si>
  <si>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</si>
  <si>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</si>
  <si>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</si>
  <si>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</si>
  <si>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</si>
  <si>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</si>
  <si>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</si>
  <si>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</si>
  <si>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</si>
  <si>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</si>
  <si>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</si>
  <si>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</si>
  <si>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</si>
  <si>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</si>
  <si>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</si>
  <si>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</si>
  <si>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</si>
  <si>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</si>
  <si>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</si>
  <si>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</si>
  <si>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</si>
  <si>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</si>
  <si>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</si>
  <si>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</si>
  <si>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</si>
  <si>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</si>
  <si>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</si>
  <si>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</si>
  <si>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</si>
  <si>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</si>
  <si>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</si>
  <si>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</si>
  <si>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</si>
  <si>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</si>
  <si>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</si>
  <si>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</si>
  <si>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</si>
  <si>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</si>
  <si>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</si>
  <si>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</si>
  <si>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</si>
  <si>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</si>
  <si>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</si>
  <si>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</si>
  <si>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</si>
  <si>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</si>
  <si>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</si>
  <si>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</si>
  <si>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</si>
  <si>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</si>
  <si>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</si>
  <si>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</si>
  <si>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</si>
  <si>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</si>
  <si>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</si>
  <si>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</si>
  <si>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</si>
  <si>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</si>
  <si>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</si>
  <si>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</si>
  <si>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</si>
  <si>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</si>
  <si>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</si>
  <si>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</si>
  <si>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</si>
  <si>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</si>
  <si>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</si>
  <si>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</si>
  <si>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</si>
  <si>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</si>
  <si>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</si>
  <si>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</si>
  <si>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</si>
  <si>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</si>
  <si>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</si>
  <si>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</si>
  <si>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</si>
  <si>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</si>
  <si>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</si>
  <si>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</si>
  <si>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</si>
  <si>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</si>
  <si>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</si>
  <si>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</si>
  <si>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</si>
  <si>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</si>
  <si>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</si>
  <si>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</si>
  <si>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</si>
  <si>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</si>
  <si>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</si>
  <si>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</si>
  <si>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</si>
  <si>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</si>
  <si>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</si>
  <si>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</si>
  <si>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</si>
  <si>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</si>
  <si>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</si>
  <si>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</si>
  <si>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</si>
  <si>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</si>
  <si>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</si>
  <si>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</si>
  <si>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</si>
  <si>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</si>
  <si>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</si>
  <si>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</si>
  <si>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</si>
  <si>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</si>
  <si>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</si>
  <si>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</si>
  <si>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</si>
  <si>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</si>
  <si>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</si>
  <si>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</si>
  <si>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</si>
  <si>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</si>
  <si>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</si>
  <si>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</si>
  <si>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</si>
  <si>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</si>
  <si>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</si>
  <si>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</si>
  <si>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</si>
  <si>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</si>
  <si>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</si>
  <si>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</si>
  <si>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</si>
  <si>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</si>
  <si>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</si>
  <si>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</si>
  <si>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</si>
  <si>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</si>
  <si>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</si>
  <si>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</si>
  <si>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</si>
  <si>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</si>
  <si>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</si>
  <si>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</si>
  <si>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</si>
  <si>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</si>
  <si>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</si>
  <si>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</si>
  <si>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</si>
  <si>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</si>
  <si>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</si>
  <si>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</si>
  <si>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</si>
  <si>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</si>
  <si>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</si>
  <si>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</si>
  <si>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</si>
  <si>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</si>
  <si>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</si>
  <si>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</si>
  <si>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</si>
  <si>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</si>
  <si>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</si>
  <si>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</si>
  <si>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</si>
  <si>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</si>
  <si>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</si>
  <si>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</si>
  <si>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</si>
  <si>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</si>
  <si>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</si>
  <si>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</si>
  <si>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</si>
  <si>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</si>
  <si>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</si>
  <si>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</si>
  <si>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</si>
  <si>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</si>
  <si>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</si>
  <si>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</si>
  <si>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</si>
  <si>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</si>
  <si>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</si>
  <si>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</si>
  <si>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</si>
  <si>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</si>
  <si>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</si>
  <si>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</si>
  <si>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</si>
  <si>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</si>
  <si>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</si>
  <si>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</si>
  <si>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</si>
  <si>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</si>
  <si>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</si>
  <si>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</si>
  <si>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</si>
  <si>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</si>
  <si>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</si>
  <si>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</si>
  <si>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</si>
  <si>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</si>
  <si>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</si>
  <si>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</si>
  <si>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</si>
  <si>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</si>
  <si>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</si>
  <si>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</si>
  <si>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</si>
  <si>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</si>
  <si>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</si>
  <si>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</si>
  <si>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</si>
  <si>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</si>
  <si>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</si>
  <si>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</si>
  <si>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</si>
  <si>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</si>
  <si>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</si>
  <si>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</si>
  <si>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</si>
  <si>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</si>
  <si>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</si>
  <si>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</si>
  <si>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</si>
  <si>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</si>
  <si>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</si>
  <si>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</si>
  <si>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</si>
  <si>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</si>
  <si>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</si>
  <si>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</si>
  <si>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</si>
  <si>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</si>
  <si>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</si>
  <si>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</si>
  <si>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</si>
  <si>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</si>
  <si>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</si>
  <si>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</si>
  <si>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</si>
  <si>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</si>
  <si>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</si>
  <si>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</si>
  <si>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</si>
  <si>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</si>
  <si>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</si>
  <si>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</si>
  <si>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</si>
  <si>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</si>
  <si>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</si>
  <si>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</si>
  <si>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</si>
  <si>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</si>
  <si>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</si>
  <si>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</si>
  <si>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</si>
  <si>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</si>
  <si>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</si>
  <si>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</si>
  <si>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</si>
  <si>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</si>
  <si>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</si>
  <si>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</si>
  <si>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</si>
  <si>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</si>
  <si>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</si>
  <si>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</si>
  <si>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</si>
  <si>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</si>
  <si>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</si>
  <si>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</si>
  <si>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</si>
  <si>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</si>
  <si>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</si>
  <si>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</si>
  <si>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</si>
  <si>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</si>
  <si>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</si>
  <si>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</si>
  <si>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</si>
  <si>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</si>
  <si>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</si>
  <si>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</si>
  <si>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</si>
  <si>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</si>
  <si>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</si>
  <si>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</si>
  <si>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</si>
  <si>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</si>
  <si>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</si>
  <si>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</si>
  <si>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</si>
  <si>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</si>
  <si>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</si>
  <si>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</si>
  <si>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</si>
  <si>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</si>
  <si>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</si>
  <si>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</si>
  <si>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</si>
  <si>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</si>
  <si>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</si>
  <si>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</si>
  <si>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</si>
  <si>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</si>
  <si>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</si>
  <si>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</si>
  <si>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</si>
  <si>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</si>
  <si>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</si>
  <si>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</si>
  <si>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</si>
  <si>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</si>
  <si>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</si>
  <si>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</si>
  <si>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</si>
  <si>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</si>
  <si>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</si>
  <si>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</si>
  <si>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</si>
  <si>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</si>
  <si>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</si>
  <si>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</si>
  <si>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</si>
  <si>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</si>
  <si>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</si>
  <si>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</si>
  <si>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</si>
  <si>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</si>
  <si>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</si>
  <si>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</si>
  <si>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</si>
  <si>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</si>
  <si>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</si>
  <si>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</si>
  <si>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</si>
  <si>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</si>
  <si>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</si>
  <si>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</si>
  <si>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</si>
  <si>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</si>
  <si>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</si>
  <si>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</si>
  <si>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</si>
  <si>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</si>
  <si>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</si>
  <si>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</si>
  <si>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</si>
  <si>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</si>
  <si>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</si>
  <si>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</si>
  <si>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</si>
  <si>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</si>
  <si>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</si>
  <si>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</si>
  <si>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</si>
  <si>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</si>
  <si>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</si>
  <si>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</si>
  <si>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</si>
  <si>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</si>
  <si>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</si>
  <si>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</si>
  <si>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</si>
  <si>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</si>
  <si>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</si>
  <si>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</si>
  <si>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</si>
  <si>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</si>
  <si>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</si>
  <si>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</si>
  <si>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</si>
  <si>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</si>
  <si>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</si>
  <si>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</si>
  <si>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</si>
  <si>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</si>
  <si>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</si>
  <si>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</si>
  <si>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</si>
  <si>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</si>
  <si>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</si>
  <si>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</si>
  <si>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</si>
  <si>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</si>
  <si>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</si>
  <si>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</si>
  <si>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</si>
  <si>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</si>
  <si>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</si>
  <si>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</si>
  <si>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</si>
  <si>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</si>
  <si>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</si>
  <si>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</si>
  <si>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</si>
  <si>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</si>
  <si>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</si>
  <si>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</si>
  <si>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</si>
  <si>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</si>
  <si>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</si>
  <si>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</si>
  <si>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</si>
  <si>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</si>
  <si>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</si>
  <si>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</si>
  <si>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</si>
  <si>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</si>
  <si>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</si>
  <si>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</si>
  <si>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</si>
  <si>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</si>
  <si>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</si>
  <si>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</si>
  <si>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</si>
  <si>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</si>
  <si>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</si>
  <si>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</si>
  <si>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</si>
  <si>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</si>
  <si>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</si>
  <si>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</si>
  <si>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</si>
  <si>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</si>
  <si>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</si>
  <si>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</si>
  <si>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</si>
  <si>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</si>
  <si>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</si>
  <si>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</si>
  <si>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</si>
  <si>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</si>
  <si>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</si>
  <si>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</si>
  <si>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</si>
  <si>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</si>
  <si>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</si>
  <si>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</si>
  <si>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</si>
  <si>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</si>
  <si>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</si>
  <si>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</si>
  <si>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</si>
  <si>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</si>
  <si>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</si>
  <si>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</si>
  <si>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</si>
  <si>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</si>
  <si>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</si>
  <si>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</si>
  <si>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</si>
  <si>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</si>
  <si>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</si>
  <si>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</si>
  <si>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</si>
  <si>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</si>
  <si>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</si>
  <si>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</si>
  <si>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</si>
  <si>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</si>
  <si>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</si>
  <si>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</si>
  <si>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</si>
  <si>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</si>
  <si>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</si>
  <si>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</si>
  <si>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</si>
  <si>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</si>
  <si>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</si>
  <si>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</si>
  <si>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</si>
  <si>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</si>
  <si>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</si>
  <si>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</si>
  <si>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</si>
  <si>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</si>
  <si>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</si>
  <si>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</si>
  <si>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</si>
  <si>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</si>
  <si>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</si>
  <si>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</si>
  <si>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</si>
  <si>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</si>
  <si>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</si>
  <si>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</si>
  <si>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</si>
  <si>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</si>
  <si>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</si>
  <si>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</si>
  <si>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</si>
  <si>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</si>
  <si>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</si>
  <si>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</si>
  <si>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</si>
  <si>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</si>
  <si>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</si>
  <si>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</si>
  <si>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</si>
  <si>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</si>
  <si>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</si>
  <si>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</si>
  <si>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</si>
  <si>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</si>
  <si>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</si>
  <si>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</si>
  <si>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</si>
  <si>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</si>
  <si>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</si>
  <si>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</si>
  <si>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</si>
  <si>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</si>
  <si>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</si>
  <si>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</si>
  <si>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</si>
  <si>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</si>
  <si>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</si>
  <si>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</si>
  <si>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</si>
  <si>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</si>
  <si>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</si>
  <si>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</si>
  <si>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</si>
  <si>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</si>
  <si>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</si>
  <si>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</si>
  <si>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</si>
  <si>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</si>
  <si>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</si>
  <si>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</si>
  <si>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</si>
  <si>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</si>
  <si>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</si>
  <si>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</si>
  <si>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</si>
  <si>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</si>
  <si>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</si>
  <si>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</si>
  <si>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</si>
  <si>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</si>
  <si>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</si>
  <si>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</si>
  <si>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</si>
  <si>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</si>
  <si>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</si>
  <si>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</si>
  <si>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</si>
  <si>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</si>
  <si>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</si>
  <si>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</si>
  <si>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</si>
  <si>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</si>
  <si>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</si>
  <si>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</si>
  <si>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</si>
  <si>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</si>
  <si>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</si>
  <si>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</si>
  <si>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</si>
  <si>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</si>
  <si>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</si>
  <si>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</si>
  <si>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</si>
  <si>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</si>
  <si>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</si>
  <si>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</si>
  <si>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</si>
  <si>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</si>
  <si>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</si>
  <si>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</si>
  <si>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</si>
  <si>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</si>
  <si>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</si>
  <si>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</si>
  <si>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</si>
  <si>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</si>
  <si>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</si>
  <si>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</si>
  <si>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</si>
  <si>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</si>
  <si>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</si>
  <si>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</si>
  <si>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</si>
  <si>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</si>
  <si>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</si>
  <si>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</si>
  <si>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</si>
  <si>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</si>
  <si>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</si>
  <si>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</si>
  <si>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</si>
  <si>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</si>
  <si>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</si>
  <si>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</si>
  <si>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</si>
  <si>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</si>
  <si>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</si>
  <si>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</si>
  <si>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</si>
  <si>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</si>
  <si>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</si>
  <si>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</si>
  <si>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</si>
  <si>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</si>
  <si>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</si>
  <si>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</si>
  <si>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</si>
  <si>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</si>
  <si>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</si>
  <si>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</si>
  <si>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</si>
  <si>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</si>
  <si>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</si>
  <si>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</si>
  <si>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</si>
  <si>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</si>
  <si>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</si>
  <si>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</si>
  <si>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</si>
  <si>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</si>
  <si>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</si>
  <si>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</si>
  <si>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</si>
  <si>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</si>
  <si>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</si>
  <si>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</si>
  <si>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</si>
  <si>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</si>
  <si>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</si>
  <si>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</si>
  <si>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</si>
  <si>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</si>
  <si>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</si>
  <si>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</si>
  <si>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</si>
  <si>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</si>
  <si>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</si>
  <si>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</si>
  <si>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</si>
  <si>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</si>
  <si>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</si>
  <si>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</si>
  <si>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</si>
  <si>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</si>
  <si>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</si>
  <si>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</si>
  <si>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</si>
  <si>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</si>
  <si>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</si>
  <si>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</si>
  <si>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</si>
  <si>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</si>
  <si>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</si>
  <si>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</si>
  <si>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</si>
  <si>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</si>
  <si>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</si>
  <si>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</si>
  <si>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</si>
  <si>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</si>
  <si>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</si>
  <si>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</si>
  <si>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</si>
  <si>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</si>
  <si>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</si>
  <si>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</si>
  <si>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</si>
  <si>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</si>
  <si>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</si>
  <si>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</si>
  <si>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</si>
  <si>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</si>
  <si>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</si>
  <si>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</si>
  <si>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</si>
  <si>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</si>
  <si>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</si>
  <si>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</si>
  <si>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</si>
  <si>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</si>
  <si>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</si>
  <si>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</si>
  <si>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</si>
  <si>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</si>
  <si>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</si>
  <si>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</si>
  <si>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</si>
  <si>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</si>
  <si>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</si>
  <si>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</si>
  <si>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</si>
  <si>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</si>
  <si>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</si>
  <si>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</si>
  <si>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</si>
  <si>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</si>
  <si>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</si>
  <si>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</si>
  <si>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</si>
  <si>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</si>
  <si>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</si>
  <si>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</si>
  <si>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</si>
  <si>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</si>
  <si>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</si>
  <si>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</si>
  <si>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</si>
  <si>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</si>
  <si>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</si>
  <si>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</si>
  <si>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</si>
  <si>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</si>
  <si>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</si>
  <si>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</si>
  <si>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</si>
  <si>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</si>
  <si>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</si>
  <si>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</si>
  <si>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</si>
  <si>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</si>
  <si>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</si>
  <si>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</si>
  <si>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</si>
  <si>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</si>
  <si>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</si>
  <si>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</si>
  <si>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</si>
  <si>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</si>
  <si>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</si>
  <si>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</si>
  <si>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</si>
  <si>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</si>
  <si>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</si>
  <si>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</si>
  <si>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</si>
  <si>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</si>
  <si>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</si>
  <si>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</si>
  <si>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</si>
  <si>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</si>
  <si>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</si>
  <si>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</si>
  <si>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</si>
  <si>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</si>
  <si>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</si>
  <si>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</si>
  <si>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</si>
  <si>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</si>
  <si>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</si>
  <si>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</si>
  <si>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</si>
  <si>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</si>
  <si>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</si>
  <si>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</si>
  <si>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</si>
  <si>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</si>
  <si>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</si>
  <si>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</si>
  <si>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</si>
  <si>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</si>
  <si>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</si>
  <si>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</si>
  <si>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</si>
  <si>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</si>
  <si>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</si>
  <si>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</si>
  <si>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</si>
  <si>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</si>
  <si>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</si>
  <si>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</si>
  <si>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</si>
  <si>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</si>
  <si>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</si>
  <si>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</si>
  <si>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</si>
  <si>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</si>
  <si>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</si>
  <si>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</si>
  <si>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</si>
  <si>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</si>
  <si>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</si>
  <si>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</si>
  <si>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</si>
  <si>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</si>
  <si>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</si>
  <si>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</si>
  <si>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</si>
  <si>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</si>
  <si>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</si>
  <si>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</si>
  <si>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</si>
  <si>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</si>
  <si>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</si>
  <si>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</si>
  <si>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</si>
  <si>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</si>
  <si>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</si>
  <si>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</si>
  <si>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</si>
  <si>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</si>
  <si>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</si>
  <si>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</si>
  <si>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</si>
  <si>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</si>
  <si>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</si>
  <si>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</si>
  <si>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</si>
  <si>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</si>
  <si>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</si>
  <si>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</si>
  <si>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</si>
  <si>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</si>
  <si>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</si>
  <si>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</si>
  <si>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</si>
  <si>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</si>
  <si>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</si>
  <si>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</si>
  <si>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</si>
  <si>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</si>
  <si>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</si>
  <si>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</si>
  <si>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</si>
  <si>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</si>
  <si>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</si>
  <si>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</si>
  <si>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</si>
  <si>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</si>
  <si>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</si>
  <si>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</si>
  <si>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</si>
  <si>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</si>
  <si>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</si>
  <si>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</si>
  <si>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</si>
  <si>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</si>
  <si>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</si>
  <si>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</si>
  <si>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</si>
  <si>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</si>
  <si>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</si>
  <si>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</si>
  <si>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</si>
  <si>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</si>
  <si>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</si>
  <si>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</si>
  <si>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</si>
  <si>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</si>
  <si>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</si>
  <si>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</si>
  <si>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</si>
  <si>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</si>
  <si>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</si>
  <si>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</si>
  <si>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</si>
  <si>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</si>
  <si>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</si>
  <si>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</si>
  <si>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</si>
  <si>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</si>
  <si>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</si>
  <si>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</si>
  <si>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</si>
  <si>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</si>
  <si>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</si>
  <si>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</si>
  <si>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</si>
  <si>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</si>
  <si>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</si>
  <si>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</si>
  <si>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</si>
  <si>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</si>
  <si>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</si>
  <si>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</si>
  <si>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</si>
  <si>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</si>
  <si>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</si>
  <si>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</si>
  <si>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</si>
  <si>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</si>
  <si>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</si>
  <si>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</si>
  <si>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</si>
  <si>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</si>
  <si>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</si>
  <si>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</si>
  <si>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</si>
  <si>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</si>
  <si>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</si>
  <si>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</si>
  <si>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</si>
  <si>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</si>
  <si>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</si>
  <si>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</si>
  <si>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</si>
  <si>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</si>
  <si>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</si>
  <si>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</si>
  <si>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</si>
  <si>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</si>
  <si>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</si>
  <si>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</si>
  <si>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</si>
  <si>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</si>
  <si>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</si>
  <si>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</si>
  <si>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</si>
  <si>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</si>
  <si>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</si>
  <si>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</si>
  <si>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</si>
  <si>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</si>
  <si>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</si>
  <si>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</si>
  <si>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</si>
  <si>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</si>
  <si>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</si>
  <si>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</si>
  <si>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</si>
  <si>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</si>
  <si>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</si>
  <si>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</si>
  <si>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</si>
  <si>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</si>
  <si>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</si>
  <si>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</si>
  <si>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</si>
  <si>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</si>
  <si>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</si>
  <si>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</si>
  <si>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</si>
  <si>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</si>
  <si>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</si>
  <si>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</si>
  <si>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</si>
  <si>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</si>
  <si>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</si>
  <si>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</si>
  <si>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</si>
  <si>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</si>
  <si>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</si>
  <si>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</si>
  <si>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</si>
  <si>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</si>
  <si>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</si>
  <si>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</si>
  <si>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</si>
  <si>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</si>
  <si>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</si>
  <si>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</si>
  <si>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</si>
  <si>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</si>
  <si>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</si>
  <si>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</si>
  <si>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</si>
  <si>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</si>
  <si>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</si>
  <si>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</si>
  <si>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</si>
  <si>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</si>
  <si>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</si>
  <si>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</si>
  <si>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</si>
  <si>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</si>
  <si>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</si>
  <si>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</si>
  <si>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</si>
  <si>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</si>
  <si>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</si>
  <si>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</si>
  <si>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</si>
  <si>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</si>
  <si>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</si>
  <si>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</si>
  <si>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</si>
  <si>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</si>
  <si>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</si>
  <si>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</si>
  <si>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</si>
  <si>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</si>
  <si>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</si>
  <si>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</si>
  <si>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</si>
  <si>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</si>
  <si>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</si>
  <si>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</si>
  <si>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</si>
  <si>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</si>
  <si>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</si>
  <si>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</si>
  <si>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</si>
  <si>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</si>
  <si>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</si>
  <si>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</si>
  <si>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</si>
  <si>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</si>
  <si>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</si>
  <si>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</si>
  <si>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</si>
  <si>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</si>
  <si>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</si>
  <si>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</si>
  <si>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</si>
  <si>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</si>
  <si>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</si>
  <si>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</si>
  <si>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</si>
  <si>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</si>
  <si>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</si>
  <si>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</si>
  <si>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</si>
  <si>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</si>
  <si>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</si>
  <si>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</si>
  <si>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</si>
  <si>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</si>
  <si>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</si>
  <si>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</si>
  <si>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</si>
  <si>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</si>
  <si>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</si>
  <si>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</si>
  <si>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</si>
  <si>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</si>
  <si>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</si>
  <si>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</si>
  <si>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</si>
  <si>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</si>
  <si>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</si>
  <si>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</si>
  <si>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</si>
  <si>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</si>
  <si>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</si>
  <si>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</si>
  <si>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</si>
  <si>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</si>
  <si>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</si>
  <si>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</si>
  <si>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</si>
  <si>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</si>
  <si>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</si>
  <si>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</si>
  <si>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</si>
  <si>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</si>
  <si>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</si>
  <si>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</si>
  <si>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</si>
  <si>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</si>
  <si>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</si>
  <si>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</si>
  <si>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</si>
  <si>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</si>
  <si>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</si>
  <si>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</si>
  <si>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</si>
  <si>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</si>
  <si>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</si>
  <si>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</si>
  <si>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</si>
  <si>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</si>
  <si>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</si>
  <si>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</si>
  <si>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</si>
  <si>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</si>
  <si>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</si>
  <si>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</si>
  <si>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</si>
  <si>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</si>
  <si>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</si>
  <si>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</si>
  <si>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</si>
  <si>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</si>
  <si>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</si>
  <si>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</si>
  <si>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</si>
  <si>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</si>
  <si>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</si>
  <si>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</si>
  <si>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</si>
  <si>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</si>
  <si>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</si>
  <si>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</si>
  <si>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</si>
  <si>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</si>
  <si>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</si>
  <si>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</si>
  <si>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</si>
  <si>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</si>
  <si>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</si>
  <si>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</si>
  <si>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</si>
  <si>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</si>
  <si>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</si>
  <si>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</si>
  <si>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</si>
  <si>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</si>
  <si>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</si>
  <si>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</si>
  <si>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</si>
  <si>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</si>
  <si>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</si>
  <si>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</si>
  <si>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</si>
  <si>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</si>
  <si>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</si>
  <si>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</si>
  <si>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</si>
  <si>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</si>
  <si>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</si>
  <si>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</si>
  <si>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</si>
  <si>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</si>
  <si>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</si>
  <si>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</si>
  <si>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</si>
  <si>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</si>
  <si>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</si>
  <si>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</si>
  <si>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</si>
  <si>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</si>
  <si>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</si>
  <si>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</si>
  <si>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</si>
  <si>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</si>
  <si>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</si>
  <si>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</si>
  <si>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</si>
  <si>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</si>
  <si>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</si>
  <si>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</si>
  <si>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</si>
  <si>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</si>
  <si>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</si>
  <si>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</si>
  <si>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</si>
  <si>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</si>
  <si>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</si>
  <si>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</si>
  <si>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</si>
  <si>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</si>
  <si>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</si>
  <si>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</si>
  <si>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</si>
  <si>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</si>
  <si>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</si>
  <si>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</si>
  <si>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</si>
  <si>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</si>
  <si>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</si>
  <si>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</si>
  <si>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</si>
  <si>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</si>
  <si>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</si>
  <si>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</si>
  <si>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</si>
  <si>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</si>
  <si>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</si>
  <si>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</si>
  <si>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</si>
  <si>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</si>
  <si>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</si>
  <si>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</si>
  <si>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</si>
  <si>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</si>
  <si>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</si>
  <si>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</si>
  <si>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</si>
  <si>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</si>
  <si>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</si>
  <si>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</si>
  <si>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</si>
  <si>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</si>
  <si>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</si>
  <si>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</si>
  <si>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</si>
  <si>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</si>
  <si>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</si>
  <si>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</si>
  <si>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</si>
  <si>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</si>
  <si>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</si>
  <si>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</si>
  <si>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</si>
  <si>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</si>
  <si>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</si>
  <si>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</si>
  <si>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</si>
  <si>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</si>
  <si>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</si>
  <si>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</si>
  <si>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</si>
  <si>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</si>
  <si>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</si>
  <si>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</si>
  <si>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</si>
  <si>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</si>
  <si>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</si>
  <si>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</si>
  <si>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</si>
  <si>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</si>
  <si>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</si>
  <si>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</si>
  <si>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</si>
  <si>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</si>
  <si>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</si>
  <si>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</si>
  <si>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</si>
  <si>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</si>
  <si>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</si>
  <si>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</si>
  <si>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</si>
  <si>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</si>
  <si>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</si>
  <si>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</si>
  <si>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</si>
  <si>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</si>
  <si>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</si>
  <si>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</si>
  <si>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</si>
  <si>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</si>
  <si>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</si>
  <si>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</si>
  <si>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</si>
  <si>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</si>
  <si>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</si>
  <si>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</si>
  <si>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</si>
  <si>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</si>
  <si>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</si>
  <si>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</si>
  <si>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</si>
  <si>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</si>
  <si>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</si>
  <si>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</si>
  <si>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</si>
  <si>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</si>
  <si>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</si>
  <si>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</si>
  <si>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</si>
  <si>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</si>
  <si>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</si>
  <si>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</si>
  <si>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</si>
  <si>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</si>
  <si>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</si>
  <si>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</si>
  <si>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</si>
  <si>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</si>
  <si>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</si>
  <si>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</si>
  <si>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</si>
  <si>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</si>
  <si>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</si>
  <si>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</si>
  <si>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</si>
  <si>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</si>
  <si>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</si>
  <si>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</si>
  <si>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</si>
  <si>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</si>
  <si>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</si>
  <si>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</si>
  <si>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</si>
  <si>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</si>
  <si>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</si>
  <si>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</si>
  <si>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</si>
  <si>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</si>
  <si>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</si>
  <si>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</si>
  <si>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</si>
  <si>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</si>
  <si>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</si>
  <si>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</si>
  <si>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</si>
  <si>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</si>
  <si>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</si>
  <si>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</si>
  <si>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</si>
  <si>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</si>
  <si>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</si>
  <si>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</si>
  <si>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</si>
  <si>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</si>
  <si>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</si>
  <si>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</si>
  <si>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</si>
  <si>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</si>
  <si>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</si>
  <si>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</si>
  <si>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</si>
  <si>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</si>
  <si>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</si>
  <si>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</si>
  <si>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</si>
  <si>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</si>
  <si>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</si>
  <si>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</si>
  <si>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</si>
  <si>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</si>
  <si>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</si>
  <si>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</si>
  <si>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</si>
  <si>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</si>
  <si>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</si>
  <si>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</si>
  <si>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</si>
  <si>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</si>
  <si>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</si>
  <si>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</si>
  <si>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</si>
  <si>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</si>
  <si>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</si>
  <si>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</si>
  <si>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</si>
  <si>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</si>
  <si>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</si>
  <si>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</si>
  <si>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</si>
  <si>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</si>
  <si>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</si>
  <si>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</si>
  <si>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</si>
  <si>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</si>
  <si>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</si>
  <si>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</si>
  <si>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</si>
  <si>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</si>
  <si>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</si>
  <si>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</si>
  <si>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</si>
  <si>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</si>
  <si>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</si>
  <si>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</si>
  <si>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</si>
  <si>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</si>
  <si>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</si>
  <si>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</si>
  <si>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</si>
  <si>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</si>
  <si>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</si>
  <si>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</si>
  <si>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</si>
  <si>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</si>
  <si>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</si>
  <si>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</si>
  <si>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</si>
  <si>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</si>
  <si>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</si>
  <si>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</si>
  <si>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</si>
  <si>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</si>
  <si>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</si>
  <si>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</si>
  <si>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</si>
  <si>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</si>
  <si>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</si>
  <si>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</si>
  <si>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</si>
  <si>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</si>
  <si>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</si>
  <si>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</si>
  <si>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</si>
  <si>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</si>
  <si>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</si>
  <si>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</si>
  <si>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</si>
  <si>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</si>
  <si>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</si>
  <si>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</si>
  <si>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</si>
  <si>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</si>
  <si>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</si>
  <si>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</si>
  <si>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</si>
  <si>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</si>
  <si>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</si>
  <si>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</si>
  <si>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</si>
  <si>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</si>
  <si>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</si>
  <si>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</si>
  <si>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</si>
  <si>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</si>
  <si>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</si>
  <si>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</si>
  <si>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</si>
  <si>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</si>
  <si>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</si>
  <si>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</si>
  <si>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</si>
  <si>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</si>
  <si>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</si>
  <si>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</si>
  <si>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</si>
  <si>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</si>
  <si>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</si>
  <si>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</si>
  <si>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</si>
  <si>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</si>
  <si>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</si>
  <si>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</si>
  <si>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</si>
  <si>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</si>
  <si>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</si>
  <si>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</si>
  <si>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</si>
  <si>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</si>
  <si>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</si>
  <si>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</si>
  <si>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</si>
  <si>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</si>
  <si>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</si>
  <si>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</si>
  <si>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</si>
  <si>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</si>
  <si>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</si>
  <si>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</si>
  <si>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</si>
  <si>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</si>
  <si>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</si>
  <si>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</si>
  <si>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</si>
  <si>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</si>
  <si>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</si>
  <si>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</si>
  <si>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</si>
  <si>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</si>
  <si>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</si>
  <si>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</si>
  <si>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</si>
  <si>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</si>
  <si>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</si>
  <si>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</si>
  <si>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</si>
  <si>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</si>
  <si>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</si>
  <si>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</si>
  <si>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</si>
  <si>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</si>
  <si>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</si>
  <si>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</si>
  <si>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</si>
  <si>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</si>
  <si>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</si>
  <si>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</si>
  <si>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</si>
  <si>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</si>
  <si>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</si>
  <si>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</si>
  <si>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</si>
  <si>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</si>
  <si>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</si>
  <si>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</si>
  <si>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</si>
  <si>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</si>
  <si>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</si>
  <si>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</si>
  <si>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</si>
  <si>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</si>
  <si>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</si>
  <si>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</si>
  <si>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</si>
  <si>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</si>
  <si>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</si>
  <si>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</si>
  <si>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</si>
  <si>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</si>
  <si>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</si>
  <si>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</si>
  <si>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</si>
  <si>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</si>
  <si>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</si>
  <si>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</si>
  <si>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</si>
  <si>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</si>
  <si>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</si>
  <si>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</si>
  <si>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</si>
  <si>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</si>
  <si>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</si>
  <si>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</si>
  <si>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</si>
  <si>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</si>
  <si>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</si>
  <si>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</si>
  <si>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</si>
  <si>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</si>
  <si>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</si>
  <si>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</si>
  <si>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</si>
  <si>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</si>
  <si>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</si>
  <si>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</si>
  <si>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</si>
  <si>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</si>
  <si>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</si>
  <si>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</si>
  <si>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</si>
  <si>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</si>
  <si>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</si>
  <si>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</si>
  <si>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</si>
  <si>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</si>
  <si>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</si>
  <si>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</si>
  <si>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</si>
  <si>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</si>
  <si>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</si>
  <si>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</si>
  <si>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</si>
  <si>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</si>
  <si>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</si>
  <si>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</si>
  <si>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</si>
  <si>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</si>
  <si>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</si>
  <si>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</si>
  <si>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</si>
  <si>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</si>
  <si>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</si>
  <si>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</si>
  <si>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</si>
  <si>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</si>
  <si>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</si>
  <si>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</si>
  <si>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</si>
  <si>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</si>
  <si>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</si>
  <si>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</si>
  <si>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</si>
  <si>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</si>
  <si>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</si>
  <si>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</si>
  <si>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</si>
  <si>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</si>
  <si>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</si>
  <si>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</si>
  <si>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</si>
  <si>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</si>
  <si>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</si>
  <si>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</si>
  <si>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</si>
  <si>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</si>
  <si>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</si>
  <si>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</si>
  <si>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</si>
  <si>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</si>
  <si>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</si>
  <si>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</si>
  <si>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</si>
  <si>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</si>
  <si>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</si>
  <si>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</si>
  <si>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</si>
  <si>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</si>
  <si>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</si>
  <si>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</si>
  <si>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</si>
  <si>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</si>
  <si>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</si>
  <si>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</si>
  <si>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</si>
  <si>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</si>
  <si>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</si>
  <si>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</si>
  <si>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</si>
  <si>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</si>
  <si>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</si>
  <si>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</si>
  <si>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</si>
  <si>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</si>
  <si>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</si>
  <si>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</si>
  <si>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</si>
  <si>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</si>
  <si>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</si>
  <si>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</si>
  <si>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</si>
  <si>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</si>
  <si>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</si>
  <si>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</si>
  <si>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</si>
  <si>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</si>
  <si>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</si>
  <si>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</si>
  <si>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</si>
  <si>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</si>
  <si>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</si>
  <si>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</si>
  <si>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</si>
  <si>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</si>
  <si>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</si>
  <si>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</si>
  <si>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</si>
  <si>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</si>
  <si>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</si>
  <si>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</si>
  <si>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</si>
  <si>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</si>
  <si>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</si>
  <si>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</si>
  <si>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</si>
  <si>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</si>
  <si>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</si>
  <si>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</si>
  <si>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</si>
  <si>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</si>
  <si>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</si>
  <si>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</si>
  <si>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</si>
  <si>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</si>
  <si>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</si>
  <si>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</si>
  <si>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</si>
  <si>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</si>
  <si>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</si>
  <si>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</si>
  <si>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</si>
  <si>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</si>
  <si>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</si>
  <si>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</si>
  <si>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</si>
  <si>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</si>
  <si>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</si>
  <si>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</si>
  <si>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</si>
  <si>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</si>
  <si>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</si>
  <si>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</si>
  <si>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</si>
  <si>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</si>
  <si>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</si>
  <si>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</si>
  <si>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</si>
  <si>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</si>
  <si>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</si>
  <si>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</si>
  <si>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</si>
  <si>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</si>
  <si>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</si>
  <si>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</si>
  <si>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</si>
  <si>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</si>
  <si>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</si>
  <si>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</si>
  <si>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</si>
  <si>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</si>
  <si>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</si>
  <si>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</si>
  <si>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</si>
  <si>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</si>
  <si>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</si>
  <si>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</si>
  <si>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</si>
  <si>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</si>
  <si>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</si>
  <si>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</si>
  <si>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</si>
  <si>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</si>
  <si>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</si>
  <si>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</si>
  <si>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</si>
  <si>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</si>
  <si>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</si>
  <si>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</si>
  <si>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</si>
  <si>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</si>
  <si>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</si>
  <si>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</si>
  <si>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</si>
  <si>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</si>
  <si>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</si>
  <si>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</si>
  <si>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</si>
  <si>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</si>
  <si>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</si>
  <si>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</si>
  <si>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</si>
  <si>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</si>
  <si>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</si>
  <si>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</si>
  <si>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</si>
  <si>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</si>
  <si>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</si>
  <si>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</si>
  <si>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</si>
  <si>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</si>
  <si>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</si>
  <si>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</si>
  <si>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</si>
  <si>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</si>
  <si>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</si>
  <si>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</si>
  <si>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</si>
  <si>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</si>
  <si>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</si>
  <si>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</si>
  <si>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</si>
  <si>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</si>
  <si>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</si>
  <si>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</si>
  <si>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</si>
  <si>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</si>
  <si>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</si>
  <si>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</si>
  <si>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</si>
  <si>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</si>
  <si>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</si>
  <si>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</si>
  <si>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</si>
  <si>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</si>
  <si>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</si>
  <si>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</si>
  <si>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</si>
  <si>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</si>
  <si>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</si>
  <si>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</si>
  <si>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</si>
  <si>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</si>
  <si>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</si>
  <si>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</si>
  <si>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</si>
  <si>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</si>
  <si>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</si>
  <si>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</si>
  <si>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</si>
  <si>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</si>
  <si>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</si>
  <si>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</si>
  <si>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</si>
  <si>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</si>
  <si>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</si>
  <si>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</si>
  <si>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</si>
  <si>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</si>
  <si>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</si>
  <si>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</si>
  <si>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</si>
  <si>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</si>
  <si>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</si>
  <si>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</si>
  <si>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</si>
  <si>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</si>
  <si>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</si>
  <si>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</si>
  <si>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</si>
  <si>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</si>
  <si>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</si>
  <si>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</si>
  <si>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</si>
  <si>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</si>
  <si>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</si>
  <si>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</si>
  <si>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</si>
  <si>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</si>
  <si>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</si>
  <si>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</si>
  <si>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</si>
  <si>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</si>
  <si>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</si>
  <si>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</si>
  <si>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</si>
  <si>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</si>
  <si>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</si>
  <si>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</si>
  <si>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</si>
  <si>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</si>
  <si>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</si>
  <si>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</si>
  <si>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</si>
  <si>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</si>
  <si>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</si>
  <si>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</si>
  <si>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</si>
  <si>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</si>
  <si>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</si>
  <si>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</si>
  <si>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</si>
  <si>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</si>
  <si>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</si>
  <si>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</si>
  <si>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</si>
  <si>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</si>
  <si>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</si>
  <si>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</si>
  <si>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</si>
  <si>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</si>
  <si>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</si>
  <si>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</si>
  <si>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</si>
  <si>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</si>
  <si>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</si>
  <si>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</si>
  <si>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</si>
  <si>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</si>
  <si>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</si>
  <si>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</si>
  <si>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</si>
  <si>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</si>
  <si>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</si>
  <si>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</si>
  <si>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</si>
  <si>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</si>
  <si>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</si>
  <si>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</si>
  <si>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</si>
  <si>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</si>
  <si>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</si>
  <si>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</si>
  <si>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</si>
  <si>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</si>
  <si>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</si>
  <si>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</si>
  <si>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</si>
  <si>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</si>
  <si>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</si>
  <si>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</si>
  <si>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</si>
  <si>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</si>
  <si>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</si>
  <si>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</si>
  <si>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</si>
  <si>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</si>
  <si>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</si>
  <si>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</si>
  <si>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</si>
  <si>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</si>
  <si>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</si>
  <si>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</si>
  <si>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</si>
  <si>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</si>
  <si>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</si>
  <si>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</si>
  <si>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</si>
  <si>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</si>
  <si>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</si>
  <si>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</si>
  <si>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</si>
  <si>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</si>
  <si>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</si>
  <si>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</si>
  <si>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</si>
  <si>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</si>
  <si>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</si>
  <si>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</si>
  <si>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</si>
  <si>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</si>
  <si>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</si>
  <si>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</si>
  <si>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</si>
  <si>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</si>
  <si>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</si>
  <si>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</si>
  <si>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</si>
  <si>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</si>
  <si>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</si>
  <si>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</si>
  <si>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</si>
  <si>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</si>
  <si>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</si>
  <si>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</si>
  <si>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</si>
  <si>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</si>
  <si>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</si>
  <si>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</si>
  <si>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</si>
  <si>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</si>
  <si>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</si>
  <si>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</si>
  <si>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</si>
  <si>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</si>
  <si>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</si>
  <si>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</si>
  <si>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</si>
  <si>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</si>
  <si>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</si>
  <si>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</si>
  <si>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</si>
  <si>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</si>
  <si>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</si>
  <si>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</si>
  <si>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</si>
  <si>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</si>
  <si>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</si>
  <si>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</si>
  <si>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</si>
  <si>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</si>
  <si>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</si>
  <si>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</si>
  <si>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</si>
  <si>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</si>
  <si>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</si>
  <si>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</si>
  <si>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</si>
  <si>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</si>
  <si>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</si>
  <si>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</si>
  <si>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</si>
  <si>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</si>
  <si>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</si>
  <si>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</si>
  <si>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</si>
  <si>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</si>
  <si>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</si>
  <si>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</si>
  <si>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</si>
  <si>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</si>
  <si>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</si>
  <si>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</si>
  <si>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</si>
  <si>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</si>
  <si>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</si>
  <si>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</si>
  <si>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</si>
  <si>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</si>
  <si>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</si>
  <si>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</si>
  <si>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</si>
  <si>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</si>
  <si>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</si>
  <si>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</si>
  <si>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</si>
  <si>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</si>
  <si>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</si>
  <si>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</si>
  <si>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</si>
  <si>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</si>
  <si>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</si>
  <si>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</si>
  <si>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</si>
  <si>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</si>
  <si>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</si>
  <si>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</si>
  <si>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</si>
  <si>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</si>
  <si>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</si>
  <si>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</si>
  <si>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</si>
  <si>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</si>
  <si>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</si>
  <si>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</si>
  <si>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</si>
  <si>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</si>
  <si>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</si>
  <si>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</si>
  <si>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</si>
  <si>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</si>
  <si>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</si>
  <si>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</si>
  <si>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</si>
  <si>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</si>
  <si>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</si>
  <si>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</si>
  <si>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</si>
  <si>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</si>
  <si>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</si>
  <si>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</si>
  <si>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</si>
  <si>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</si>
  <si>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</si>
  <si>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</si>
  <si>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</si>
  <si>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</si>
  <si>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</si>
  <si>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</si>
  <si>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</si>
  <si>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</si>
  <si>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</si>
  <si>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</si>
  <si>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</si>
  <si>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</si>
  <si>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</si>
  <si>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</si>
  <si>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</si>
  <si>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</si>
  <si>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</si>
  <si>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</si>
  <si>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</si>
  <si>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</si>
  <si>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</si>
  <si>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</si>
  <si>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</si>
  <si>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</si>
  <si>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</si>
  <si>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</si>
  <si>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</si>
  <si>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</si>
  <si>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</si>
  <si>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</si>
  <si>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</si>
  <si>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</si>
  <si>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</si>
  <si>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</si>
  <si>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</si>
  <si>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</si>
  <si>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</si>
  <si>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</si>
  <si>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</si>
  <si>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</si>
  <si>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</si>
  <si>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</si>
  <si>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</si>
  <si>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</si>
  <si>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</si>
  <si>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</si>
  <si>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</si>
  <si>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</si>
  <si>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</si>
  <si>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</si>
  <si>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</si>
  <si>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</si>
  <si>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</si>
  <si>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</si>
  <si>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</si>
  <si>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</si>
  <si>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</si>
  <si>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</si>
  <si>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</si>
  <si>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</si>
  <si>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</si>
  <si>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</si>
  <si>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</si>
  <si>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</si>
  <si>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</si>
  <si>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</si>
  <si>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</si>
  <si>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</si>
  <si>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</si>
  <si>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</si>
  <si>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</si>
  <si>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</si>
  <si>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</si>
  <si>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</si>
  <si>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</si>
  <si>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</si>
  <si>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</si>
  <si>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</si>
  <si>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</si>
  <si>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</si>
  <si>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</si>
  <si>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</si>
  <si>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</si>
  <si>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</si>
  <si>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</si>
  <si>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</si>
  <si>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</si>
  <si>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</si>
  <si>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</si>
  <si>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</si>
  <si>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</si>
  <si>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</si>
  <si>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</si>
  <si>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</si>
  <si>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</si>
  <si>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</si>
  <si>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</si>
  <si>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</si>
  <si>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</si>
  <si>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</si>
  <si>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</si>
  <si>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</si>
  <si>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</si>
  <si>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</si>
  <si>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</si>
  <si>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</si>
  <si>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</si>
  <si>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</si>
  <si>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</si>
  <si>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</si>
  <si>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</si>
  <si>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</si>
  <si>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</si>
  <si>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</si>
  <si>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</si>
  <si>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</si>
  <si>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</si>
  <si>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</si>
  <si>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</si>
  <si>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</si>
  <si>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</si>
  <si>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</si>
  <si>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</si>
  <si>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</si>
  <si>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</si>
  <si>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</si>
  <si>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</si>
  <si>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</si>
  <si>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</si>
  <si>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</si>
  <si>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</si>
  <si>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</si>
  <si>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</si>
  <si>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</si>
  <si>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</si>
  <si>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</si>
  <si>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</si>
  <si>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</si>
  <si>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</si>
  <si>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</si>
  <si>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</si>
  <si>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</si>
  <si>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</si>
  <si>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</si>
  <si>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</si>
  <si>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</si>
  <si>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</si>
  <si>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</si>
  <si>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</si>
  <si>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</si>
  <si>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</si>
  <si>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</si>
  <si>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</si>
  <si>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</si>
  <si>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</si>
  <si>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</si>
  <si>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</si>
  <si>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</si>
  <si>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</si>
  <si>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</si>
  <si>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</si>
  <si>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</si>
  <si>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</si>
  <si>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</si>
  <si>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</si>
  <si>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</si>
  <si>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</si>
  <si>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</si>
  <si>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</si>
  <si>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</si>
  <si>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</si>
  <si>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</si>
  <si>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</si>
  <si>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</si>
  <si>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</si>
  <si>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</si>
  <si>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</si>
  <si>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</si>
  <si>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</si>
  <si>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</si>
  <si>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</si>
  <si>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</si>
  <si>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</si>
  <si>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</si>
  <si>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</si>
  <si>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</si>
  <si>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</si>
  <si>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</si>
  <si>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</si>
  <si>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</si>
  <si>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</si>
  <si>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</si>
  <si>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</si>
  <si>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</si>
  <si>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</si>
  <si>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</si>
  <si>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</si>
  <si>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</si>
  <si>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</si>
  <si>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</si>
  <si>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</si>
  <si>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</si>
  <si>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</si>
  <si>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</si>
  <si>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</si>
  <si>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</si>
  <si>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</si>
  <si>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</si>
  <si>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</si>
  <si>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</si>
  <si>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</si>
  <si>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</si>
  <si>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</si>
  <si>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</si>
  <si>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</si>
  <si>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</si>
  <si>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</si>
  <si>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</si>
  <si>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</si>
  <si>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</si>
  <si>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</si>
  <si>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</si>
  <si>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</si>
  <si>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</si>
  <si>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</si>
  <si>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</si>
  <si>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</si>
  <si>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</si>
  <si>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</si>
  <si>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</si>
  <si>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</si>
  <si>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</si>
  <si>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</si>
  <si>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</si>
  <si>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</si>
  <si>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</si>
  <si>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</si>
  <si>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</si>
  <si>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</si>
  <si>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</si>
  <si>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</si>
  <si>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</si>
  <si>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</si>
  <si>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</si>
  <si>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</si>
  <si>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</si>
  <si>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</si>
  <si>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</si>
  <si>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</si>
  <si>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</si>
  <si>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</si>
  <si>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</si>
  <si>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</si>
  <si>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</si>
  <si>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</si>
  <si>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</si>
  <si>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</si>
  <si>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</si>
  <si>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</si>
  <si>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</si>
  <si>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</si>
  <si>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</si>
  <si>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</si>
  <si>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</si>
  <si>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</si>
  <si>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</si>
  <si>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</si>
  <si>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</si>
  <si>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</si>
  <si>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</si>
  <si>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</si>
  <si>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</si>
  <si>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</si>
  <si>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</si>
  <si>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</si>
  <si>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</si>
  <si>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</si>
  <si>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</si>
  <si>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</si>
  <si>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</si>
  <si>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</si>
  <si>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</si>
  <si>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</si>
  <si>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</si>
  <si>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</si>
  <si>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</si>
  <si>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</si>
  <si>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</si>
  <si>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</si>
  <si>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</si>
  <si>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</si>
  <si>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</si>
  <si>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</si>
  <si>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</si>
  <si>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</si>
  <si>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</si>
  <si>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</si>
  <si>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</si>
  <si>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</si>
  <si>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</si>
  <si>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</si>
  <si>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</si>
  <si>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</si>
  <si>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</si>
  <si>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</si>
  <si>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</si>
  <si>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</si>
  <si>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</si>
  <si>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</si>
  <si>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</si>
  <si>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</si>
  <si>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</si>
  <si>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</si>
  <si>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</si>
  <si>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</si>
  <si>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</si>
  <si>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</si>
  <si>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</si>
  <si>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</si>
  <si>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</si>
  <si>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</si>
  <si>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</si>
  <si>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</si>
  <si>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</si>
  <si>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</si>
  <si>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</si>
  <si>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</si>
  <si>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</si>
  <si>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</si>
  <si>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</si>
  <si>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</si>
  <si>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</si>
  <si>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</si>
  <si>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</si>
  <si>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</si>
  <si>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</si>
  <si>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</si>
  <si>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</si>
  <si>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</si>
  <si>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</si>
  <si>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</si>
  <si>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</si>
  <si>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</si>
  <si>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</si>
  <si>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</si>
  <si>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</si>
  <si>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</si>
  <si>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</si>
  <si>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</si>
  <si>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</si>
  <si>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</si>
  <si>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</si>
  <si>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</si>
  <si>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</si>
  <si>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</si>
  <si>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</si>
  <si>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</si>
  <si>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</si>
  <si>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</si>
  <si>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</si>
  <si>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</si>
  <si>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</si>
  <si>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</si>
  <si>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</si>
  <si>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</si>
  <si>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</si>
  <si>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</si>
  <si>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</si>
  <si>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</si>
  <si>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</si>
  <si>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</si>
  <si>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</si>
  <si>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</si>
  <si>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</si>
  <si>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</si>
  <si>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</si>
  <si>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</si>
  <si>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</si>
  <si>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</si>
  <si>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</si>
  <si>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</si>
  <si>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</si>
  <si>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</si>
  <si>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</si>
  <si>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</si>
  <si>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</si>
  <si>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</si>
  <si>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</si>
  <si>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</si>
  <si>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</si>
  <si>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</si>
  <si>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</si>
  <si>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</si>
  <si>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</si>
  <si>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</si>
  <si>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</si>
  <si>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</si>
  <si>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</si>
  <si>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</si>
  <si>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</si>
  <si>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</si>
  <si>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</si>
  <si>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</si>
  <si>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</si>
  <si>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</si>
  <si>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</si>
  <si>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</si>
  <si>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</si>
  <si>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</si>
  <si>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</si>
  <si>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</si>
  <si>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</si>
  <si>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</si>
  <si>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</si>
  <si>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</si>
  <si>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</si>
  <si>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</si>
  <si>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</si>
  <si>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</si>
  <si>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</si>
  <si>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</si>
  <si>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</si>
  <si>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</si>
  <si>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</si>
  <si>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</si>
  <si>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</si>
  <si>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</si>
  <si>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</si>
  <si>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</si>
  <si>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</si>
  <si>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</si>
  <si>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</si>
  <si>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</si>
  <si>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</si>
  <si>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</si>
  <si>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</si>
  <si>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</si>
  <si>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</si>
  <si>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</si>
  <si>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</si>
  <si>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</si>
  <si>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</si>
  <si>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</si>
  <si>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</si>
  <si>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</si>
  <si>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</si>
  <si>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</si>
  <si>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</si>
  <si>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</si>
  <si>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</si>
  <si>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</si>
  <si>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</si>
  <si>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</si>
  <si>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</si>
  <si>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</si>
  <si>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</si>
  <si>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</si>
  <si>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</si>
  <si>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</si>
  <si>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</si>
  <si>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</si>
  <si>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</si>
  <si>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</si>
  <si>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</si>
  <si>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</si>
  <si>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</si>
  <si>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</si>
  <si>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</si>
  <si>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</si>
  <si>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</si>
  <si>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</si>
  <si>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</si>
  <si>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</si>
  <si>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</si>
  <si>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</si>
  <si>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</si>
  <si>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</si>
  <si>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</si>
  <si>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</si>
  <si>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</si>
  <si>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</si>
  <si>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</si>
  <si>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</si>
  <si>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</si>
  <si>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</si>
  <si>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</si>
  <si>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</si>
  <si>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</si>
  <si>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</si>
  <si>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</si>
  <si>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</si>
  <si>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</si>
  <si>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</si>
  <si>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</si>
  <si>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</si>
  <si>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</si>
  <si>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</si>
  <si>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</si>
  <si>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</si>
  <si>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</si>
  <si>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</si>
  <si>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</si>
  <si>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</si>
  <si>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</si>
  <si>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</si>
  <si>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</si>
  <si>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</si>
  <si>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</si>
  <si>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</si>
  <si>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</si>
  <si>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</si>
  <si>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</si>
  <si>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</si>
  <si>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</si>
  <si>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</si>
  <si>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</si>
  <si>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</si>
  <si>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</si>
  <si>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</si>
  <si>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</si>
  <si>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</si>
  <si>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</si>
  <si>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</si>
  <si>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</si>
  <si>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</si>
  <si>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</si>
  <si>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</si>
  <si>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</si>
  <si>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</si>
  <si>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</si>
  <si>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</si>
  <si>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</si>
  <si>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</si>
  <si>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</si>
  <si>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</si>
  <si>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</si>
  <si>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</si>
  <si>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</si>
  <si>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</si>
  <si>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</si>
  <si>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</si>
  <si>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</si>
  <si>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</si>
  <si>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</si>
  <si>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</si>
  <si>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</si>
  <si>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</si>
  <si>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</si>
  <si>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</si>
  <si>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</si>
  <si>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</si>
  <si>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</si>
  <si>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</si>
  <si>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</si>
  <si>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</si>
  <si>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</si>
  <si>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</si>
  <si>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</si>
  <si>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</si>
  <si>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</si>
  <si>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</si>
  <si>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</si>
  <si>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</si>
  <si>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</si>
  <si>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</si>
  <si>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</si>
  <si>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</si>
  <si>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</si>
  <si>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</si>
  <si>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</si>
  <si>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</si>
  <si>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</si>
  <si>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</si>
  <si>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</si>
  <si>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</si>
  <si>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</si>
  <si>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</si>
  <si>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</si>
  <si>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</si>
  <si>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</si>
  <si>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</si>
  <si>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</si>
  <si>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</si>
  <si>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</si>
  <si>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</si>
  <si>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</si>
  <si>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</si>
  <si>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</si>
  <si>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</si>
  <si>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</si>
  <si>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</si>
  <si>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</si>
  <si>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</si>
  <si>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</si>
  <si>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</si>
  <si>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</si>
  <si>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</si>
  <si>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</si>
  <si>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</si>
  <si>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</si>
  <si>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</si>
  <si>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</si>
  <si>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</si>
  <si>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</si>
  <si>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</si>
  <si>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</si>
  <si>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</si>
  <si>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</si>
  <si>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</si>
  <si>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</si>
  <si>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</si>
  <si>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</si>
  <si>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</si>
  <si>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</si>
  <si>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</si>
  <si>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</si>
  <si>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</si>
  <si>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</si>
  <si>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</si>
  <si>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</si>
  <si>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</si>
  <si>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</si>
  <si>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</si>
  <si>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</si>
  <si>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</si>
  <si>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</si>
  <si>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</si>
  <si>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</si>
  <si>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</si>
  <si>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</si>
  <si>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</si>
  <si>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</si>
  <si>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</si>
  <si>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</si>
  <si>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</si>
  <si>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</si>
  <si>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</si>
  <si>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</si>
  <si>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</si>
  <si>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</si>
  <si>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</si>
  <si>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</si>
  <si>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</si>
  <si>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</si>
  <si>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</si>
  <si>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</si>
  <si>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</si>
  <si>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</si>
  <si>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</si>
  <si>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</si>
  <si>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</si>
  <si>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</si>
  <si>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</si>
  <si>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</si>
  <si>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</si>
  <si>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</si>
  <si>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</si>
  <si>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</si>
  <si>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</si>
  <si>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</si>
  <si>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</si>
  <si>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</si>
  <si>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</si>
  <si>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</si>
  <si>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</si>
  <si>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</si>
  <si>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</si>
  <si>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</si>
  <si>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</si>
  <si>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</si>
  <si>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</si>
  <si>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</si>
  <si>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</si>
  <si>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</si>
  <si>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</si>
  <si>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</si>
  <si>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</si>
  <si>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</si>
  <si>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</si>
  <si>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</si>
  <si>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</si>
  <si>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</si>
  <si>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</si>
  <si>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</si>
  <si>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</si>
  <si>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</si>
  <si>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</si>
  <si>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</si>
  <si>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</si>
  <si>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</si>
  <si>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</si>
  <si>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</si>
  <si>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</si>
  <si>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</si>
  <si>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</si>
  <si>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</si>
  <si>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</si>
  <si>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</si>
  <si>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</si>
  <si>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</si>
  <si>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</si>
  <si>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</si>
  <si>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</si>
  <si>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</si>
  <si>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</si>
  <si>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</si>
  <si>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</si>
  <si>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</si>
  <si>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</si>
  <si>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</si>
  <si>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</si>
  <si>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</si>
  <si>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</si>
  <si>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</si>
  <si>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</si>
  <si>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</si>
  <si>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</si>
  <si>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</si>
  <si>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</si>
  <si>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</si>
  <si>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</si>
  <si>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</si>
  <si>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</si>
  <si>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</si>
  <si>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</si>
  <si>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</si>
  <si>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</si>
  <si>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</si>
  <si>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</si>
  <si>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</si>
  <si>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</si>
  <si>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</si>
  <si>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</si>
  <si>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</si>
  <si>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</si>
  <si>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</si>
  <si>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</si>
  <si>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</si>
  <si>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</si>
  <si>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</si>
  <si>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</si>
  <si>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</si>
  <si>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</si>
  <si>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</si>
  <si>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</si>
  <si>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</si>
  <si>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</si>
  <si>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</si>
  <si>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</si>
  <si>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</si>
  <si>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</si>
  <si>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</si>
  <si>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</si>
  <si>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</si>
  <si>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</si>
  <si>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</si>
  <si>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</si>
  <si>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</si>
  <si>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</si>
  <si>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</si>
  <si>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</si>
  <si>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</si>
  <si>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</si>
  <si>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</si>
  <si>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</si>
  <si>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</si>
  <si>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</si>
  <si>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</si>
  <si>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</si>
  <si>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</si>
  <si>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</si>
  <si>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</si>
  <si>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</si>
  <si>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</si>
  <si>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</si>
  <si>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</si>
  <si>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</si>
  <si>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</si>
  <si>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</si>
  <si>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</si>
  <si>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</si>
  <si>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</si>
  <si>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</si>
  <si>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</si>
  <si>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</si>
  <si>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</si>
  <si>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</si>
  <si>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</si>
  <si>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</si>
  <si>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</si>
  <si>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</si>
  <si>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</si>
  <si>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</si>
  <si>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</si>
  <si>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</si>
  <si>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</si>
  <si>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</si>
  <si>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</si>
  <si>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</si>
  <si>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</si>
  <si>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</si>
  <si>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</si>
  <si>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</si>
  <si>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</si>
  <si>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</si>
  <si>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</si>
  <si>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</si>
  <si>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</si>
  <si>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</si>
  <si>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</si>
  <si>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</si>
  <si>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</si>
  <si>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</si>
  <si>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</si>
  <si>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</si>
  <si>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</si>
  <si>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</si>
  <si>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</si>
  <si>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</si>
  <si>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</si>
  <si>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</si>
  <si>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</si>
  <si>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</si>
  <si>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</si>
  <si>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</si>
  <si>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</si>
  <si>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</si>
  <si>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</si>
  <si>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</si>
  <si>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</si>
  <si>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</si>
  <si>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</si>
  <si>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</si>
  <si>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</si>
  <si>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</si>
  <si>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</si>
  <si>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</si>
  <si>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</si>
  <si>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</si>
  <si>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</si>
  <si>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</si>
  <si>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</si>
  <si>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</si>
  <si>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</si>
  <si>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</si>
  <si>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</si>
  <si>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</si>
  <si>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</si>
  <si>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</si>
  <si>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</si>
  <si>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</si>
  <si>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</si>
  <si>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</si>
  <si>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</si>
  <si>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</si>
  <si>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</si>
  <si>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</si>
  <si>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</si>
  <si>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</si>
  <si>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</si>
  <si>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</si>
  <si>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</si>
  <si>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</si>
  <si>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</si>
  <si>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</si>
  <si>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</si>
  <si>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</si>
  <si>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</si>
  <si>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</si>
  <si>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</si>
  <si>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</si>
  <si>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</si>
  <si>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</si>
  <si>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</si>
  <si>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</si>
  <si>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</si>
  <si>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</si>
  <si>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</si>
  <si>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</si>
  <si>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</si>
  <si>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</si>
  <si>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</si>
  <si>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</si>
  <si>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</si>
  <si>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</si>
  <si>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</si>
  <si>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</si>
  <si>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</si>
  <si>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</si>
  <si>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</si>
  <si>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</si>
  <si>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</si>
  <si>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</si>
  <si>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</si>
  <si>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</si>
  <si>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</si>
  <si>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</si>
  <si>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</si>
  <si>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</si>
  <si>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</si>
  <si>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</si>
  <si>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</si>
  <si>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</si>
  <si>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</si>
  <si>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</si>
  <si>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</si>
  <si>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</si>
  <si>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</si>
  <si>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</si>
  <si>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</si>
  <si>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</si>
  <si>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</si>
  <si>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</si>
  <si>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</si>
  <si>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</si>
  <si>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</si>
  <si>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</si>
  <si>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</si>
  <si>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</si>
  <si>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</si>
  <si>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</si>
  <si>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</si>
  <si>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</si>
  <si>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</si>
  <si>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</si>
  <si>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</si>
  <si>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</si>
  <si>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</si>
  <si>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</si>
  <si>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</si>
  <si>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</si>
  <si>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</si>
  <si>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</si>
  <si>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</si>
  <si>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</si>
  <si>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</si>
  <si>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</si>
  <si>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</si>
  <si>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</si>
  <si>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</si>
  <si>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</si>
  <si>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</si>
  <si>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</si>
  <si>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</si>
  <si>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</si>
  <si>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</si>
  <si>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</si>
  <si>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</si>
  <si>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</si>
  <si>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</si>
  <si>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</si>
  <si>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</si>
  <si>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</si>
  <si>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</si>
  <si>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</si>
  <si>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</si>
  <si>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</si>
  <si>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</si>
  <si>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</si>
  <si>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</si>
  <si>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</si>
  <si>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</si>
  <si>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</si>
  <si>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</si>
  <si>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</si>
  <si>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</si>
  <si>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</si>
  <si>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</si>
  <si>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</si>
  <si>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</si>
  <si>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</si>
  <si>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</si>
  <si>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</si>
  <si>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</si>
  <si>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</si>
  <si>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</si>
  <si>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</si>
  <si>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</si>
  <si>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</si>
  <si>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</si>
  <si>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</si>
  <si>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</si>
  <si>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</si>
  <si>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</si>
  <si>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</si>
  <si>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</si>
  <si>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</si>
  <si>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</si>
  <si>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</si>
  <si>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</si>
  <si>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</si>
  <si>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</si>
  <si>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</si>
  <si>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</si>
  <si>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</si>
  <si>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</si>
  <si>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</si>
  <si>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</si>
  <si>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</si>
  <si>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</si>
  <si>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</si>
  <si>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</si>
  <si>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</si>
  <si>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</si>
  <si>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</si>
  <si>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</si>
  <si>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</si>
  <si>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</si>
  <si>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</si>
  <si>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</si>
  <si>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</si>
  <si>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</si>
  <si>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</si>
  <si>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</si>
  <si>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</si>
  <si>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</si>
  <si>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</si>
  <si>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</si>
  <si>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</si>
  <si>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</si>
  <si>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</si>
  <si>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</si>
  <si>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</si>
  <si>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</si>
  <si>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</si>
  <si>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</si>
  <si>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</si>
  <si>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</si>
  <si>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</si>
  <si>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</si>
  <si>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</si>
  <si>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</si>
  <si>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</si>
  <si>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</si>
  <si>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</si>
  <si>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</si>
  <si>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</si>
  <si>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</si>
  <si>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</si>
  <si>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</si>
  <si>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</si>
  <si>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</si>
  <si>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</si>
  <si>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</si>
  <si>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</si>
  <si>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</si>
  <si>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</si>
  <si>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</si>
  <si>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</si>
  <si>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</si>
  <si>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</si>
  <si>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</si>
  <si>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</si>
  <si>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</si>
  <si>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</si>
  <si>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</si>
  <si>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</si>
  <si>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</si>
  <si>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</si>
  <si>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</si>
  <si>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</si>
  <si>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</si>
  <si>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</si>
  <si>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</si>
  <si>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</si>
  <si>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</si>
  <si>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</si>
  <si>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</si>
  <si>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</si>
  <si>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</si>
  <si>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</si>
  <si>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</si>
  <si>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</si>
  <si>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</si>
  <si>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</si>
  <si>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</si>
  <si>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</si>
  <si>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</si>
  <si>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</si>
  <si>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</si>
  <si>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</si>
  <si>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</si>
  <si>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</si>
  <si>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</si>
  <si>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</si>
  <si>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</si>
  <si>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</si>
  <si>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</si>
  <si>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</si>
  <si>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</si>
  <si>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</si>
  <si>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</si>
  <si>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</si>
  <si>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</si>
  <si>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</si>
  <si>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</si>
  <si>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</si>
  <si>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</si>
  <si>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</si>
  <si>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</si>
  <si>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</si>
  <si>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</si>
  <si>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</si>
  <si>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</si>
  <si>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</si>
  <si>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</si>
  <si>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</si>
  <si>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</si>
  <si>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</si>
  <si>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</si>
  <si>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</si>
  <si>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</si>
  <si>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</si>
  <si>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</si>
  <si>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</si>
  <si>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</si>
  <si>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</si>
  <si>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</si>
  <si>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</si>
  <si>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</si>
  <si>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</si>
  <si>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</si>
  <si>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</si>
  <si>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</si>
  <si>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</si>
  <si>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</si>
  <si>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</si>
  <si>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</si>
  <si>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</si>
  <si>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</si>
  <si>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</si>
  <si>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</si>
  <si>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</si>
  <si>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</si>
  <si>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</si>
  <si>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</si>
  <si>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</si>
  <si>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</si>
  <si>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</si>
  <si>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</si>
  <si>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</si>
  <si>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</si>
  <si>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</si>
  <si>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</si>
  <si>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</si>
  <si>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</si>
  <si>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</si>
  <si>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</si>
  <si>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</si>
  <si>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</si>
  <si>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</si>
  <si>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</si>
  <si>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</si>
  <si>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</si>
  <si>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</si>
  <si>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</si>
  <si>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</si>
  <si>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</si>
  <si>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</si>
  <si>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</si>
  <si>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</si>
  <si>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</si>
  <si>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</si>
  <si>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</si>
  <si>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</si>
  <si>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</si>
  <si>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</si>
  <si>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</si>
  <si>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</si>
  <si>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</si>
  <si>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</si>
  <si>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</si>
  <si>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</si>
  <si>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</si>
  <si>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</si>
  <si>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</si>
  <si>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</si>
  <si>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</si>
  <si>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</si>
  <si>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</si>
  <si>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</si>
  <si>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</si>
  <si>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</si>
  <si>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</si>
  <si>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</si>
  <si>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</si>
  <si>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</si>
  <si>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</si>
  <si>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</si>
  <si>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</si>
  <si>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</si>
  <si>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</si>
  <si>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</si>
  <si>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</si>
  <si>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</si>
  <si>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</si>
  <si>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</si>
  <si>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</si>
  <si>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</si>
  <si>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</si>
  <si>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</si>
  <si>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</si>
  <si>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</si>
  <si>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</si>
  <si>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</si>
  <si>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</si>
  <si>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</si>
  <si>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</si>
  <si>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</si>
  <si>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</si>
  <si>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</si>
  <si>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</si>
  <si>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</si>
  <si>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</si>
  <si>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</si>
  <si>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</si>
  <si>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</si>
  <si>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</si>
  <si>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</si>
  <si>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</si>
  <si>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</si>
  <si>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</si>
  <si>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</si>
  <si>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</si>
  <si>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</si>
  <si>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</si>
  <si>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</si>
  <si>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</si>
  <si>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</si>
  <si>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</si>
  <si>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</si>
  <si>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</si>
  <si>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</si>
  <si>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</si>
  <si>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</si>
  <si>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</si>
  <si>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</si>
  <si>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</si>
  <si>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</si>
  <si>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</si>
  <si>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</si>
  <si>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</si>
  <si>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</si>
  <si>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</si>
  <si>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</si>
  <si>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</si>
  <si>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</si>
  <si>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</si>
  <si>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</si>
  <si>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</si>
  <si>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</si>
  <si>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</si>
  <si>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</si>
  <si>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</si>
  <si>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</si>
  <si>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</si>
  <si>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</si>
  <si>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</si>
  <si>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</si>
  <si>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</si>
  <si>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</si>
  <si>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</si>
  <si>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</si>
  <si>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</si>
  <si>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</si>
  <si>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</si>
  <si>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</si>
  <si>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</si>
  <si>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</si>
  <si>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</si>
  <si>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</si>
  <si>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</si>
  <si>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</si>
  <si>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</si>
  <si>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</si>
  <si>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</si>
  <si>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</si>
  <si>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</si>
  <si>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</si>
  <si>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</si>
  <si>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</si>
  <si>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</si>
  <si>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</si>
  <si>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</si>
  <si>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</si>
  <si>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</si>
  <si>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</si>
  <si>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</si>
  <si>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</si>
  <si>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</si>
  <si>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</si>
  <si>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</si>
  <si>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</si>
  <si>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</si>
  <si>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</si>
  <si>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</si>
  <si>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</si>
  <si>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</si>
  <si>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</si>
  <si>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</si>
  <si>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</si>
  <si>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</si>
  <si>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</si>
  <si>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</si>
  <si>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</si>
  <si>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</si>
  <si>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</si>
  <si>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</si>
  <si>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</si>
  <si>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</si>
  <si>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</si>
  <si>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</si>
  <si>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</si>
  <si>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</si>
  <si>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</si>
  <si>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</si>
  <si>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</si>
  <si>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</si>
  <si>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</si>
  <si>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</si>
  <si>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</si>
  <si>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</si>
  <si>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</si>
  <si>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</si>
  <si>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</si>
  <si>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</si>
  <si>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</si>
  <si>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</si>
  <si>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</si>
  <si>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</si>
  <si>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</si>
  <si>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</si>
  <si>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</si>
  <si>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</si>
  <si>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</si>
  <si>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</si>
  <si>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</si>
  <si>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</si>
  <si>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</si>
  <si>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</si>
  <si>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</si>
  <si>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</si>
  <si>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</si>
  <si>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</si>
  <si>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</si>
  <si>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</si>
  <si>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</si>
  <si>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</si>
  <si>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</si>
  <si>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</si>
  <si>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</si>
  <si>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</si>
  <si>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</si>
  <si>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</si>
  <si>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</si>
  <si>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</si>
  <si>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</si>
  <si>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</si>
  <si>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</si>
  <si>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</si>
  <si>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</si>
  <si>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</si>
  <si>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</si>
  <si>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</si>
  <si>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</si>
  <si>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</si>
  <si>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</si>
  <si>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</si>
  <si>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</si>
  <si>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</si>
  <si>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</si>
  <si>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</si>
  <si>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</si>
  <si>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</si>
  <si>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</si>
  <si>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</si>
  <si>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</si>
  <si>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</si>
  <si>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</si>
  <si>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</si>
  <si>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</si>
  <si>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</si>
  <si>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</si>
  <si>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</si>
  <si>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</si>
  <si>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</si>
  <si>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</si>
  <si>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</si>
  <si>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</si>
  <si>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</si>
  <si>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</si>
  <si>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</si>
  <si>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</si>
  <si>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</si>
  <si>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</si>
  <si>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</si>
  <si>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</si>
  <si>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</si>
  <si>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</si>
  <si>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</si>
  <si>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</si>
  <si>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</si>
  <si>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</si>
  <si>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</si>
  <si>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</si>
  <si>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</si>
  <si>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</si>
  <si>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</si>
  <si>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</si>
  <si>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</si>
  <si>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</si>
  <si>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</si>
  <si>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</si>
  <si>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</si>
  <si>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</si>
  <si>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</si>
  <si>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</si>
  <si>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</si>
  <si>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</si>
  <si>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</si>
  <si>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</si>
  <si>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</si>
  <si>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</si>
  <si>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</si>
  <si>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</si>
  <si>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</si>
  <si>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</si>
  <si>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</si>
  <si>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</si>
  <si>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</si>
  <si>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</si>
  <si>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</si>
  <si>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</si>
  <si>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</si>
  <si>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</si>
  <si>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</si>
  <si>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</si>
  <si>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</si>
  <si>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</si>
  <si>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</si>
  <si>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</si>
  <si>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</si>
  <si>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</si>
  <si>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</si>
  <si>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</si>
  <si>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</si>
  <si>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</si>
  <si>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</si>
  <si>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</si>
  <si>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</si>
  <si>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</si>
  <si>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</si>
  <si>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</si>
  <si>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</si>
  <si>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</si>
  <si>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</si>
  <si>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</si>
  <si>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</si>
  <si>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</si>
  <si>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</si>
  <si>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</si>
  <si>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</si>
  <si>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</si>
  <si>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</si>
  <si>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</si>
  <si>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</si>
  <si>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</si>
  <si>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</si>
  <si>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</si>
  <si>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</si>
  <si>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</si>
  <si>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</si>
  <si>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</si>
  <si>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</si>
  <si>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</si>
  <si>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</si>
  <si>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</si>
  <si>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</si>
  <si>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</si>
  <si>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</si>
  <si>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</si>
  <si>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</si>
  <si>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</si>
  <si>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</si>
  <si>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</si>
  <si>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</si>
  <si>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</si>
  <si>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</si>
  <si>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</si>
  <si>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</si>
  <si>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</si>
  <si>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</si>
  <si>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</si>
  <si>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</si>
  <si>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</si>
  <si>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</si>
  <si>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</si>
  <si>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</si>
  <si>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</si>
  <si>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</si>
  <si>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</si>
  <si>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</si>
  <si>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</si>
  <si>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</si>
  <si>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</si>
  <si>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</si>
  <si>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</si>
  <si>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</si>
  <si>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</si>
  <si>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</si>
  <si>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</si>
  <si>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</si>
  <si>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</si>
  <si>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</si>
  <si>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</si>
  <si>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</si>
  <si>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</si>
  <si>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</si>
  <si>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</si>
  <si>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</si>
  <si>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</si>
  <si>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</si>
  <si>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</si>
  <si>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</si>
  <si>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</si>
  <si>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</si>
  <si>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</si>
  <si>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</si>
  <si>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</si>
  <si>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</si>
  <si>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</si>
  <si>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</si>
  <si>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</si>
  <si>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</si>
  <si>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</si>
  <si>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</si>
  <si>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</si>
  <si>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</si>
  <si>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</si>
  <si>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</si>
  <si>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</si>
  <si>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</si>
  <si>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</si>
  <si>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</si>
  <si>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</si>
  <si>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</si>
  <si>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</si>
  <si>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</si>
  <si>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</si>
  <si>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</si>
  <si>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</si>
  <si>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</si>
  <si>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</si>
  <si>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</si>
  <si>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</si>
  <si>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</si>
  <si>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</si>
  <si>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</si>
  <si>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</si>
  <si>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</si>
  <si>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</si>
  <si>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</si>
  <si>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</si>
  <si>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</si>
  <si>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</si>
  <si>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</si>
  <si>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</si>
  <si>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</si>
  <si>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</si>
  <si>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</si>
  <si>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</si>
  <si>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</si>
  <si>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</si>
  <si>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</si>
  <si>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</si>
  <si>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</si>
  <si>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</si>
  <si>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</si>
  <si>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</si>
  <si>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</si>
  <si>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</si>
  <si>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</si>
  <si>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</si>
  <si>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</si>
  <si>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</si>
  <si>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</si>
  <si>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</si>
  <si>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</si>
  <si>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</si>
  <si>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</si>
  <si>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</si>
  <si>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</si>
  <si>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</si>
  <si>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</si>
  <si>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</si>
  <si>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</si>
  <si>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</si>
  <si>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</si>
  <si>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</si>
  <si>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</si>
  <si>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</si>
  <si>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</si>
  <si>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</si>
  <si>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</si>
  <si>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</si>
  <si>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</si>
  <si>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</si>
  <si>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</si>
  <si>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</si>
  <si>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</si>
  <si>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</si>
  <si>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</si>
  <si>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</si>
  <si>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</si>
  <si>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</si>
  <si>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</si>
  <si>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</si>
  <si>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</si>
  <si>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</si>
  <si>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</si>
  <si>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</si>
  <si>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</si>
  <si>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</si>
  <si>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</si>
  <si>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</si>
  <si>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</si>
  <si>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</si>
  <si>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</si>
  <si>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</si>
  <si>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</si>
  <si>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</si>
  <si>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</si>
  <si>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</si>
  <si>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</si>
  <si>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</si>
  <si>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</si>
  <si>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</si>
  <si>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</si>
  <si>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</si>
  <si>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</si>
  <si>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</si>
  <si>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</si>
  <si>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</si>
  <si>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</si>
  <si>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</si>
  <si>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</si>
  <si>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</si>
  <si>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</si>
  <si>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</si>
  <si>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</si>
  <si>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</si>
  <si>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</si>
  <si>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</si>
  <si>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</si>
  <si>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</si>
  <si>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</si>
  <si>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</si>
  <si>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</si>
  <si>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</si>
  <si>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</si>
  <si>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</si>
  <si>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</si>
  <si>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</si>
  <si>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</si>
  <si>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</si>
  <si>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</si>
  <si>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</si>
  <si>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</si>
  <si>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</si>
  <si>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</si>
  <si>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</si>
  <si>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</si>
  <si>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</si>
  <si>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</si>
  <si>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</si>
  <si>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</si>
  <si>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</si>
  <si>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</si>
  <si>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</si>
  <si>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</si>
  <si>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</si>
  <si>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</si>
  <si>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</si>
  <si>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</si>
  <si>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</si>
  <si>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</si>
  <si>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</si>
  <si>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</si>
  <si>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</si>
  <si>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</si>
  <si>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</si>
  <si>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</si>
  <si>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</si>
  <si>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</si>
  <si>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</si>
  <si>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</si>
  <si>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</si>
  <si>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</si>
  <si>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</si>
  <si>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</si>
  <si>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</si>
  <si>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</si>
  <si>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</si>
  <si>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</si>
  <si>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</si>
  <si>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</si>
  <si>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</si>
  <si>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</si>
  <si>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</si>
  <si>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</si>
  <si>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</si>
  <si>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</si>
  <si>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</si>
  <si>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</si>
  <si>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</si>
  <si>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</si>
  <si>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</si>
  <si>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</si>
  <si>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</si>
  <si>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</si>
  <si>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</si>
  <si>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</si>
  <si>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</si>
  <si>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</si>
  <si>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</si>
  <si>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</si>
  <si>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</si>
  <si>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</si>
  <si>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</si>
  <si>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</si>
  <si>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</si>
  <si>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</si>
  <si>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</si>
  <si>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</si>
  <si>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</si>
  <si>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</si>
  <si>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</si>
  <si>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</si>
  <si>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</si>
  <si>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</si>
  <si>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</si>
  <si>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</si>
  <si>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</si>
  <si>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</si>
  <si>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</si>
  <si>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</si>
  <si>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</si>
  <si>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</si>
  <si>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</si>
  <si>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</si>
  <si>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</si>
  <si>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</si>
  <si>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</si>
  <si>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</si>
  <si>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</si>
  <si>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</si>
  <si>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</si>
  <si>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</si>
  <si>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</si>
  <si>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</si>
  <si>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</si>
  <si>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</si>
  <si>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</si>
  <si>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</si>
  <si>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</si>
  <si>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</si>
  <si>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</si>
  <si>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</si>
  <si>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</si>
  <si>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</si>
  <si>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</si>
  <si>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</si>
  <si>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</si>
  <si>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</si>
  <si>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</si>
  <si>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</si>
  <si>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</si>
  <si>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</si>
  <si>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</si>
  <si>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</si>
  <si>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</si>
  <si>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</si>
  <si>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</si>
  <si>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</si>
  <si>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</si>
  <si>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</si>
  <si>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</si>
  <si>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</si>
  <si>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</si>
  <si>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</si>
  <si>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</si>
  <si>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</si>
  <si>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</si>
  <si>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</si>
  <si>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</si>
  <si>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</si>
  <si>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</si>
  <si>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</si>
  <si>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</si>
  <si>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</si>
  <si>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</si>
  <si>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</si>
  <si>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</si>
  <si>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</si>
  <si>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</si>
  <si>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</si>
  <si>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</si>
  <si>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</si>
  <si>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</si>
  <si>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</si>
  <si>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</si>
  <si>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</si>
  <si>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</si>
  <si>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</si>
  <si>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</si>
  <si>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</si>
  <si>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</si>
  <si>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</si>
  <si>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</si>
  <si>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</si>
  <si>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</si>
  <si>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</si>
  <si>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</si>
  <si>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</si>
  <si>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</si>
  <si>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</si>
  <si>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</si>
  <si>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</si>
  <si>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</si>
  <si>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</si>
  <si>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</si>
  <si>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</si>
  <si>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</si>
  <si>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</si>
  <si>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</si>
  <si>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</si>
  <si>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</si>
  <si>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</si>
  <si>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</si>
  <si>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</si>
  <si>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</si>
  <si>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</si>
  <si>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</si>
  <si>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</si>
  <si>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</si>
  <si>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</si>
  <si>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</si>
  <si>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</si>
  <si>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</si>
  <si>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</si>
  <si>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</si>
  <si>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</si>
  <si>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</si>
  <si>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</si>
  <si>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</si>
  <si>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</si>
  <si>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</si>
  <si>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</si>
  <si>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</si>
  <si>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</si>
  <si>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</si>
  <si>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</si>
  <si>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</si>
  <si>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</si>
  <si>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</si>
  <si>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</si>
  <si>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</si>
  <si>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</si>
  <si>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</si>
  <si>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</si>
  <si>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</si>
  <si>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</si>
  <si>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</si>
  <si>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</si>
  <si>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</si>
  <si>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</si>
  <si>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</si>
  <si>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</si>
  <si>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</si>
  <si>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</si>
  <si>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</si>
  <si>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</si>
  <si>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</si>
  <si>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</si>
  <si>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</si>
  <si>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</si>
  <si>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</si>
  <si>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</si>
  <si>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</si>
  <si>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</si>
  <si>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</si>
  <si>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</si>
  <si>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</si>
  <si>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</si>
  <si>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</si>
  <si>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</si>
  <si>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</si>
  <si>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</si>
  <si>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</si>
  <si>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</si>
  <si>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</si>
  <si>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</si>
  <si>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</si>
  <si>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</si>
  <si>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</si>
  <si>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</si>
  <si>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</si>
  <si>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</si>
  <si>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</si>
  <si>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</si>
  <si>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</si>
  <si>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</si>
  <si>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</si>
  <si>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</si>
  <si>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</si>
  <si>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</si>
  <si>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</si>
  <si>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</si>
  <si>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</si>
  <si>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</si>
  <si>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</si>
  <si>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</si>
  <si>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</si>
  <si>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</si>
  <si>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</si>
  <si>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</si>
  <si>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</si>
  <si>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</si>
  <si>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</si>
  <si>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</si>
  <si>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</si>
  <si>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</si>
  <si>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</si>
  <si>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</si>
  <si>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</si>
  <si>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</si>
  <si>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</si>
  <si>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</si>
  <si>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</si>
  <si>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</si>
  <si>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</si>
  <si>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</si>
  <si>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</si>
  <si>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</si>
  <si>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</si>
  <si>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</si>
  <si>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</si>
  <si>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</si>
  <si>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</si>
  <si>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</si>
  <si>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</si>
  <si>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</si>
  <si>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</si>
  <si>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</si>
  <si>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</si>
  <si>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</si>
  <si>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</si>
  <si>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</si>
  <si>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</si>
  <si>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</si>
  <si>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</si>
  <si>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</si>
  <si>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</si>
  <si>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</si>
  <si>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</si>
  <si>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</si>
  <si>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</si>
  <si>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</si>
  <si>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</si>
  <si>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</si>
  <si>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</si>
  <si>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</si>
  <si>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</si>
  <si>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</si>
  <si>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</si>
  <si>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</si>
  <si>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</si>
  <si>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</si>
  <si>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</si>
  <si>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</si>
  <si>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</si>
  <si>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</si>
  <si>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</si>
  <si>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</si>
  <si>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</si>
  <si>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</si>
  <si>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</si>
  <si>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</si>
  <si>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</si>
  <si>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</si>
  <si>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</si>
  <si>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</si>
  <si>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</si>
  <si>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</si>
  <si>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</si>
  <si>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</si>
  <si>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</si>
  <si>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</si>
  <si>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</si>
  <si>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</si>
  <si>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</si>
  <si>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</si>
  <si>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</si>
  <si>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</si>
  <si>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</si>
  <si>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</si>
  <si>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</si>
  <si>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</si>
  <si>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</si>
  <si>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</si>
  <si>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</si>
  <si>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</si>
  <si>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</si>
  <si>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</si>
  <si>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</si>
  <si>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</si>
  <si>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</si>
  <si>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</si>
  <si>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</si>
  <si>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</si>
  <si>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</si>
  <si>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</si>
  <si>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</si>
  <si>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</si>
  <si>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</si>
  <si>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</si>
  <si>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</si>
  <si>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</si>
  <si>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</si>
  <si>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</si>
  <si>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</si>
  <si>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</si>
  <si>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</si>
  <si>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</si>
  <si>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</si>
  <si>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</si>
  <si>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</si>
  <si>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</si>
  <si>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</si>
  <si>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</si>
  <si>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</si>
  <si>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</si>
  <si>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</si>
  <si>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</si>
  <si>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</si>
  <si>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</si>
  <si>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</si>
  <si>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</si>
  <si>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</si>
  <si>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</si>
  <si>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</si>
  <si>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</si>
  <si>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</si>
  <si>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</si>
  <si>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</si>
  <si>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</si>
  <si>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</si>
  <si>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</si>
  <si>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</si>
  <si>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</si>
  <si>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</si>
  <si>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</si>
  <si>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</si>
  <si>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</si>
  <si>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</si>
  <si>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</si>
  <si>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</si>
  <si>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</si>
  <si>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</si>
  <si>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</si>
  <si>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</si>
  <si>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</si>
  <si>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</si>
  <si>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</si>
  <si>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</si>
  <si>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</si>
  <si>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</si>
  <si>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</si>
  <si>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</si>
  <si>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</si>
  <si>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</si>
  <si>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</si>
  <si>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</si>
  <si>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</si>
  <si>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</si>
  <si>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</si>
  <si>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</si>
  <si>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</si>
  <si>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</si>
  <si>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</si>
  <si>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</si>
  <si>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</si>
  <si>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</si>
  <si>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</si>
  <si>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</si>
  <si>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</si>
  <si>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</si>
  <si>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</si>
  <si>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</si>
  <si>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</si>
  <si>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</si>
  <si>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</si>
  <si>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</si>
  <si>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</si>
  <si>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</si>
  <si>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</si>
  <si>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</si>
  <si>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</si>
  <si>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</si>
  <si>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</si>
  <si>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</si>
  <si>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</si>
  <si>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</si>
  <si>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</si>
  <si>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</si>
  <si>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</si>
  <si>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</si>
  <si>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</si>
  <si>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</si>
  <si>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</si>
  <si>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</si>
  <si>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</si>
  <si>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</si>
  <si>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</si>
  <si>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</si>
  <si>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</si>
  <si>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</si>
  <si>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</si>
  <si>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</si>
  <si>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</si>
  <si>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</si>
  <si>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</si>
  <si>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</si>
  <si>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</si>
  <si>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</si>
  <si>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</si>
  <si>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</si>
  <si>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</si>
  <si>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</si>
  <si>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</si>
  <si>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</si>
  <si>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</si>
  <si>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</si>
  <si>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</si>
  <si>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</si>
  <si>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</si>
  <si>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</si>
  <si>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</si>
  <si>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</si>
  <si>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</si>
  <si>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</si>
  <si>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</si>
  <si>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</si>
  <si>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</si>
  <si>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</si>
  <si>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</si>
  <si>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</si>
  <si>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</si>
  <si>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</si>
  <si>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</si>
  <si>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</si>
  <si>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</si>
  <si>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</si>
  <si>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</si>
  <si>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</si>
  <si>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</si>
  <si>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</si>
  <si>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</si>
  <si>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</si>
  <si>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</si>
  <si>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</si>
  <si>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</si>
  <si>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</si>
  <si>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</si>
  <si>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</si>
  <si>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</si>
  <si>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</si>
  <si>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</si>
  <si>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</si>
  <si>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</si>
  <si>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</si>
  <si>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</si>
  <si>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</si>
  <si>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</si>
  <si>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</si>
  <si>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</si>
  <si>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</si>
  <si>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</si>
  <si>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</si>
  <si>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</si>
  <si>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</si>
  <si>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</si>
  <si>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</si>
  <si>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</si>
  <si>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</si>
  <si>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</si>
  <si>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</si>
  <si>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</si>
  <si>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</si>
  <si>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</si>
  <si>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</si>
  <si>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</si>
  <si>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</si>
  <si>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</si>
  <si>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</si>
  <si>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</si>
  <si>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</si>
  <si>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</si>
  <si>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</si>
  <si>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</si>
  <si>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</si>
  <si>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</si>
  <si>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</si>
  <si>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</si>
  <si>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</si>
  <si>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</si>
  <si>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</si>
  <si>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</si>
  <si>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</si>
  <si>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</si>
  <si>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</si>
  <si>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</si>
  <si>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</si>
  <si>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</si>
  <si>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</si>
  <si>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</si>
  <si>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</si>
  <si>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</si>
  <si>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</si>
  <si>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</si>
  <si>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</si>
  <si>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</si>
  <si>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</si>
  <si>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</si>
  <si>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</si>
  <si>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</si>
  <si>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</si>
  <si>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</si>
  <si>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</si>
  <si>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</si>
  <si>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</si>
  <si>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</si>
  <si>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</si>
  <si>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</si>
  <si>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</si>
  <si>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</si>
  <si>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</si>
  <si>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</si>
  <si>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</si>
  <si>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</si>
  <si>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</si>
  <si>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</si>
  <si>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</si>
  <si>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</si>
  <si>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</si>
  <si>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</si>
  <si>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</si>
  <si>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</si>
  <si>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</si>
  <si>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</si>
  <si>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</si>
  <si>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</si>
  <si>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</si>
  <si>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</si>
  <si>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</si>
  <si>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</si>
  <si>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</si>
  <si>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</si>
  <si>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</si>
  <si>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</si>
  <si>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</si>
  <si>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</si>
  <si>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</si>
  <si>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</si>
  <si>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</si>
  <si>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</si>
  <si>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</si>
  <si>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</si>
  <si>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</si>
  <si>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</si>
  <si>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</si>
  <si>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</si>
  <si>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</si>
  <si>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</si>
  <si>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</si>
  <si>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</si>
  <si>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</si>
  <si>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</si>
  <si>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</si>
  <si>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</si>
  <si>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</si>
  <si>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</si>
  <si>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</si>
  <si>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</si>
  <si>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</si>
  <si>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</si>
  <si>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</si>
  <si>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</si>
  <si>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</si>
  <si>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</si>
  <si>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</si>
  <si>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</si>
  <si>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</si>
  <si>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</si>
  <si>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</si>
  <si>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</si>
  <si>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</si>
  <si>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</si>
  <si>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</si>
  <si>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</si>
  <si>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</si>
  <si>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</si>
  <si>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</si>
  <si>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</si>
  <si>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</si>
  <si>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</si>
  <si>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</si>
  <si>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</si>
  <si>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</si>
  <si>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</si>
  <si>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</si>
  <si>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</si>
  <si>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</si>
  <si>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</si>
  <si>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</si>
  <si>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</si>
  <si>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</si>
  <si>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</si>
  <si>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</si>
  <si>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</si>
  <si>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</si>
  <si>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</si>
  <si>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</si>
  <si>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</si>
  <si>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</si>
  <si>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</si>
  <si>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</si>
  <si>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</si>
  <si>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</si>
  <si>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</si>
  <si>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</si>
  <si>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</si>
  <si>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</si>
  <si>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</si>
  <si>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</si>
  <si>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</si>
  <si>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</si>
  <si>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</si>
  <si>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</si>
  <si>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</si>
  <si>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</si>
  <si>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</si>
  <si>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</si>
  <si>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</si>
  <si>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</si>
  <si>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</si>
  <si>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</si>
  <si>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</si>
  <si>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</si>
  <si>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</si>
  <si>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</si>
  <si>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</si>
  <si>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</si>
  <si>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</si>
  <si>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</si>
  <si>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</si>
  <si>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</si>
  <si>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</si>
  <si>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</si>
  <si>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</si>
  <si>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</si>
  <si>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</si>
  <si>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</si>
  <si>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</si>
  <si>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</si>
  <si>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</si>
  <si>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</si>
  <si>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</si>
  <si>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</si>
  <si>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</si>
  <si>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</si>
  <si>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</si>
  <si>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</si>
  <si>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</si>
  <si>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</si>
  <si>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</si>
  <si>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</si>
  <si>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</si>
  <si>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</si>
  <si>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</si>
  <si>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</si>
  <si>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</si>
  <si>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</si>
  <si>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</si>
  <si>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</si>
  <si>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</si>
  <si>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</si>
  <si>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</si>
  <si>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</si>
  <si>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</si>
  <si>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</si>
  <si>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</si>
  <si>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</si>
  <si>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</si>
  <si>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</si>
  <si>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</si>
  <si>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</si>
  <si>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</si>
  <si>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</si>
  <si>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</si>
  <si>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</si>
  <si>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</si>
  <si>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</si>
  <si>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</si>
  <si>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</si>
  <si>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</si>
  <si>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</si>
  <si>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</si>
  <si>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</si>
  <si>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</si>
  <si>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</si>
  <si>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</si>
  <si>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</si>
  <si>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</si>
  <si>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</si>
  <si>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</si>
  <si>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</si>
  <si>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</si>
  <si>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</si>
  <si>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</si>
  <si>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</si>
  <si>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</si>
  <si>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</si>
  <si>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</si>
  <si>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</si>
  <si>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</si>
  <si>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</si>
  <si>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</si>
  <si>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</si>
  <si>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</si>
  <si>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</si>
  <si>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</si>
  <si>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</si>
  <si>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</si>
  <si>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</si>
  <si>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</si>
  <si>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</si>
  <si>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</si>
  <si>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</si>
  <si>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</si>
  <si>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</si>
  <si>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</si>
  <si>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</si>
  <si>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</si>
  <si>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</si>
  <si>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</si>
  <si>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</si>
  <si>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</si>
  <si>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</si>
  <si>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</si>
  <si>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</si>
  <si>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</si>
  <si>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</si>
  <si>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</si>
  <si>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</si>
  <si>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</si>
  <si>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</si>
  <si>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</si>
  <si>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</si>
  <si>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</si>
  <si>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</si>
  <si>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</si>
  <si>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</si>
  <si>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</si>
  <si>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</si>
  <si>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</si>
  <si>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</si>
  <si>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</si>
  <si>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</si>
  <si>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</si>
  <si>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</si>
  <si>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</si>
  <si>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</si>
  <si>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</si>
  <si>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</si>
  <si>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</si>
  <si>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</si>
  <si>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</si>
  <si>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</si>
  <si>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</si>
  <si>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</si>
  <si>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</si>
  <si>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</si>
  <si>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</si>
  <si>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</si>
  <si>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</si>
  <si>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</si>
  <si>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</si>
  <si>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</si>
  <si>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</si>
  <si>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</si>
  <si>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</si>
  <si>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</si>
  <si>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</si>
  <si>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</si>
  <si>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</si>
  <si>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</si>
  <si>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</si>
  <si>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</si>
  <si>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</si>
  <si>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</si>
  <si>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</si>
  <si>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</si>
  <si>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</si>
  <si>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</si>
  <si>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</si>
  <si>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</si>
  <si>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</si>
  <si>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</si>
  <si>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</si>
  <si>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</si>
  <si>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</si>
  <si>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</si>
  <si>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</si>
  <si>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</si>
  <si>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</si>
  <si>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</si>
  <si>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</si>
  <si>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</si>
  <si>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</si>
  <si>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</si>
  <si>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</si>
  <si>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</si>
  <si>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</si>
  <si>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</si>
  <si>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</si>
  <si>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</si>
  <si>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</si>
  <si>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</si>
  <si>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</si>
  <si>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</si>
  <si>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</si>
  <si>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</si>
  <si>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</si>
  <si>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</si>
  <si>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</si>
  <si>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</si>
  <si>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</si>
  <si>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</si>
  <si>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</si>
  <si>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</si>
  <si>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</si>
  <si>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</si>
  <si>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</si>
  <si>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</si>
  <si>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</si>
  <si>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</si>
  <si>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</si>
  <si>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</si>
  <si>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</si>
  <si>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</si>
  <si>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</si>
  <si>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</si>
  <si>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</si>
  <si>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</si>
  <si>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</si>
  <si>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</si>
  <si>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</si>
  <si>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</si>
  <si>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</si>
  <si>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</si>
  <si>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</si>
  <si>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</si>
  <si>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</si>
  <si>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</si>
  <si>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</si>
  <si>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</si>
  <si>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</si>
  <si>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</si>
  <si>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</si>
  <si>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</si>
  <si>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</si>
  <si>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</si>
  <si>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</si>
  <si>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</si>
  <si>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</si>
  <si>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</si>
  <si>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</si>
  <si>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</si>
  <si>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</si>
  <si>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</si>
  <si>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</si>
  <si>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</si>
  <si>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</si>
  <si>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</si>
  <si>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</si>
  <si>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</si>
  <si>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</si>
  <si>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</si>
  <si>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</si>
  <si>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</si>
  <si>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</si>
  <si>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</si>
  <si>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</si>
  <si>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</si>
  <si>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</si>
  <si>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</si>
  <si>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</si>
  <si>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</si>
  <si>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</si>
  <si>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</si>
  <si>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</si>
  <si>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</si>
  <si>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</si>
  <si>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</si>
  <si>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</si>
  <si>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</si>
  <si>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</si>
  <si>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</si>
  <si>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</si>
  <si>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</si>
  <si>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</si>
  <si>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</si>
  <si>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</si>
  <si>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</si>
  <si>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</si>
  <si>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</si>
  <si>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</si>
  <si>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</si>
  <si>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</si>
  <si>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</si>
  <si>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</si>
  <si>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</si>
  <si>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</si>
  <si>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</si>
  <si>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</si>
  <si>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</si>
  <si>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</si>
  <si>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</si>
  <si>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</si>
  <si>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</si>
  <si>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</si>
  <si>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</si>
  <si>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</si>
  <si>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</si>
  <si>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</si>
  <si>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</si>
  <si>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</si>
  <si>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</si>
  <si>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</si>
  <si>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</si>
  <si>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</si>
  <si>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</si>
  <si>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</si>
  <si>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</si>
  <si>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</si>
  <si>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</si>
  <si>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</si>
  <si>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</si>
  <si>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</si>
  <si>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</si>
  <si>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</si>
  <si>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</si>
  <si>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</si>
  <si>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</si>
  <si>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</si>
  <si>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</si>
  <si>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</si>
  <si>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</si>
  <si>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</si>
  <si>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</si>
  <si>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</si>
  <si>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</si>
  <si>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</si>
  <si>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</si>
  <si>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</si>
  <si>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</si>
  <si>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</si>
  <si>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</si>
  <si>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</si>
  <si>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</si>
  <si>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</si>
  <si>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</si>
  <si>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</si>
  <si>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</si>
  <si>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</si>
  <si>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</si>
  <si>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</si>
  <si>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</si>
  <si>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</si>
  <si>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</si>
  <si>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</si>
  <si>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</si>
  <si>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</si>
  <si>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</si>
  <si>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</si>
  <si>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</si>
  <si>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</si>
  <si>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</si>
  <si>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</si>
  <si>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</si>
  <si>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</si>
  <si>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</si>
  <si>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</si>
  <si>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</si>
  <si>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</si>
  <si>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</si>
  <si>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</si>
  <si>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</si>
  <si>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</si>
  <si>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</si>
  <si>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</si>
  <si>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</si>
  <si>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</si>
  <si>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</si>
  <si>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</si>
  <si>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</si>
  <si>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</si>
  <si>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</si>
  <si>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</si>
  <si>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</si>
  <si>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</si>
  <si>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</si>
  <si>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</si>
  <si>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</si>
  <si>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</si>
  <si>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</si>
  <si>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</si>
  <si>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</si>
  <si>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</si>
  <si>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</si>
  <si>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</si>
  <si>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</si>
  <si>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</si>
  <si>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</si>
  <si>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</si>
  <si>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</si>
  <si>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</si>
  <si>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</si>
  <si>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</si>
  <si>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</si>
  <si>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</si>
  <si>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</si>
  <si>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</si>
  <si>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</si>
  <si>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</si>
  <si>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</si>
  <si>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</si>
  <si>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</si>
  <si>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</si>
  <si>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</si>
  <si>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</si>
  <si>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</si>
  <si>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</si>
  <si>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</si>
  <si>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</si>
  <si>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</si>
  <si>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</si>
  <si>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</si>
  <si>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</si>
  <si>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</si>
  <si>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</si>
  <si>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</si>
  <si>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</si>
  <si>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</si>
  <si>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</si>
  <si>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</si>
  <si>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</si>
  <si>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</si>
  <si>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</si>
  <si>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</si>
  <si>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</si>
  <si>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</si>
  <si>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</si>
  <si>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</si>
  <si>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</si>
  <si>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</si>
  <si>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</si>
  <si>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</si>
  <si>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</si>
  <si>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</si>
  <si>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</si>
  <si>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</si>
  <si>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</si>
  <si>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</si>
  <si>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</si>
  <si>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</si>
  <si>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</si>
  <si>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</si>
  <si>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</si>
  <si>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</si>
  <si>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</si>
  <si>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</si>
  <si>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</si>
  <si>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</si>
  <si>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</si>
  <si>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</si>
  <si>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</si>
  <si>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</si>
  <si>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</si>
  <si>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</si>
  <si>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</si>
  <si>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</si>
  <si>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</si>
  <si>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</si>
  <si>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</si>
  <si>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</si>
  <si>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</si>
  <si>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</si>
  <si>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</si>
  <si>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</si>
  <si>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</si>
  <si>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</si>
  <si>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</si>
  <si>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</si>
  <si>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</si>
  <si>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</si>
  <si>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</si>
  <si>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</si>
  <si>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</si>
  <si>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</si>
  <si>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</si>
  <si>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</si>
  <si>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</si>
  <si>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</si>
  <si>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</si>
  <si>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</si>
  <si>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</si>
  <si>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</si>
  <si>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</si>
  <si>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</si>
  <si>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</si>
  <si>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</si>
  <si>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</si>
  <si>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</si>
  <si>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</si>
  <si>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</si>
  <si>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</si>
  <si>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</si>
  <si>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</si>
  <si>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</si>
  <si>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</si>
  <si>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</si>
  <si>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</si>
  <si>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</si>
  <si>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</si>
  <si>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</si>
  <si>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</si>
  <si>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</si>
  <si>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</si>
  <si>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</si>
  <si>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</si>
  <si>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</si>
  <si>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</si>
  <si>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</si>
  <si>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</si>
  <si>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</si>
  <si>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</si>
  <si>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</si>
  <si>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</si>
  <si>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</si>
  <si>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</si>
  <si>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</si>
  <si>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</si>
  <si>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</si>
  <si>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</si>
  <si>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</si>
  <si>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</si>
  <si>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</si>
  <si>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</si>
  <si>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</si>
  <si>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</si>
  <si>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</si>
  <si>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</si>
  <si>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</si>
  <si>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</si>
  <si>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</si>
  <si>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</si>
  <si>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</si>
  <si>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</si>
  <si>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</si>
  <si>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</si>
  <si>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</si>
  <si>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</si>
  <si>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</si>
  <si>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</si>
  <si>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</si>
  <si>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</si>
  <si>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</si>
  <si>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</si>
  <si>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</si>
  <si>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</si>
  <si>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</si>
  <si>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</si>
  <si>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</si>
  <si>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</si>
  <si>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</si>
  <si>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</si>
  <si>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</si>
  <si>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</si>
  <si>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</si>
  <si>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</si>
  <si>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</si>
  <si>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</si>
  <si>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</si>
  <si>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</si>
  <si>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</si>
  <si>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</si>
  <si>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</si>
  <si>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</si>
  <si>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</si>
  <si>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</si>
  <si>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</si>
  <si>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</si>
  <si>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</si>
  <si>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</si>
  <si>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</si>
  <si>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</si>
  <si>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</si>
  <si>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</si>
  <si>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</si>
  <si>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</si>
  <si>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</si>
  <si>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</si>
  <si>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</si>
  <si>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</si>
  <si>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</si>
  <si>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</si>
  <si>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</si>
  <si>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</si>
  <si>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</si>
  <si>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</si>
  <si>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</si>
  <si>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</si>
  <si>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</si>
  <si>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</si>
  <si>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</si>
  <si>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</si>
  <si>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</si>
  <si>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</si>
  <si>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</si>
  <si>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</si>
  <si>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</si>
  <si>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</si>
  <si>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</si>
  <si>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</si>
  <si>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</si>
  <si>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</si>
  <si>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</si>
  <si>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</si>
  <si>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</si>
  <si>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</si>
  <si>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</si>
  <si>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</si>
  <si>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</si>
  <si>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</si>
  <si>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</si>
  <si>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</si>
  <si>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</si>
  <si>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</si>
  <si>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</si>
  <si>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</si>
  <si>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</si>
  <si>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</si>
  <si>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</si>
  <si>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</si>
  <si>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</si>
  <si>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</si>
  <si>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</si>
  <si>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</si>
  <si>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</si>
  <si>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</si>
  <si>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</si>
  <si>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</si>
  <si>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</si>
  <si>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</si>
  <si>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</si>
  <si>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</si>
  <si>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</si>
  <si>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</si>
  <si>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</si>
  <si>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</si>
  <si>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</si>
  <si>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</si>
  <si>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</si>
  <si>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</si>
  <si>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</si>
  <si>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</si>
  <si>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</si>
  <si>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</si>
  <si>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</si>
  <si>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</si>
  <si>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</si>
  <si>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</si>
  <si>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</si>
  <si>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</si>
  <si>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</si>
  <si>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</si>
  <si>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</si>
  <si>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</si>
  <si>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</si>
  <si>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</si>
  <si>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</si>
  <si>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</si>
  <si>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</si>
  <si>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</si>
  <si>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</si>
  <si>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</si>
  <si>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</si>
  <si>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</si>
  <si>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</si>
  <si>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</si>
  <si>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</si>
  <si>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</si>
  <si>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</si>
  <si>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</si>
  <si>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</si>
  <si>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</si>
  <si>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</si>
  <si>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</si>
  <si>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</si>
  <si>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</si>
  <si>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</si>
  <si>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</si>
  <si>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</si>
  <si>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</si>
  <si>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</si>
  <si>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</si>
  <si>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</si>
  <si>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</si>
  <si>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</si>
  <si>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</si>
  <si>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</si>
  <si>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</si>
  <si>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</si>
  <si>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</si>
  <si>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</si>
  <si>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</si>
  <si>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</si>
  <si>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</si>
  <si>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</si>
  <si>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</si>
  <si>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</si>
  <si>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</si>
  <si>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</si>
  <si>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</si>
  <si>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</si>
  <si>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</si>
  <si>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</si>
  <si>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</si>
  <si>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</si>
  <si>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</si>
  <si>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</si>
  <si>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</si>
  <si>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</si>
  <si>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</si>
  <si>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</si>
  <si>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</si>
  <si>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</si>
  <si>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</si>
  <si>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</si>
  <si>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</si>
  <si>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</si>
  <si>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</si>
  <si>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</si>
  <si>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</si>
  <si>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</si>
  <si>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</si>
  <si>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</si>
  <si>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</si>
  <si>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</si>
  <si>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</si>
  <si>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</si>
  <si>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</si>
  <si>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</si>
  <si>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</si>
  <si>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</si>
  <si>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</si>
  <si>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</si>
  <si>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</si>
  <si>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</si>
  <si>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</si>
  <si>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</si>
  <si>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</si>
  <si>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</si>
  <si>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</si>
  <si>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</si>
  <si>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</si>
  <si>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</si>
  <si>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</si>
  <si>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</si>
  <si>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</si>
  <si>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</si>
  <si>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</si>
  <si>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</si>
  <si>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</si>
  <si>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</si>
  <si>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</si>
  <si>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</si>
  <si>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</si>
  <si>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</si>
  <si>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</si>
  <si>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</si>
  <si>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</si>
  <si>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</si>
  <si>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</si>
  <si>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</si>
  <si>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</si>
  <si>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</si>
  <si>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</si>
  <si>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</si>
  <si>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</si>
  <si>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</si>
  <si>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</si>
  <si>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</si>
  <si>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</si>
  <si>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</si>
  <si>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</si>
  <si>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</si>
  <si>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</si>
  <si>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</si>
  <si>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</si>
  <si>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</si>
  <si>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</si>
  <si>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</si>
  <si>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</si>
  <si>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</si>
  <si>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</si>
  <si>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</si>
  <si>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</si>
  <si>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</si>
  <si>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</si>
  <si>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</si>
  <si>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</si>
  <si>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</si>
  <si>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</si>
  <si>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</si>
  <si>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</si>
  <si>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</si>
  <si>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</si>
  <si>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</si>
  <si>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</si>
  <si>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</si>
  <si>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</si>
  <si>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</si>
  <si>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</si>
  <si>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</si>
  <si>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</si>
  <si>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</si>
  <si>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</si>
  <si>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</si>
  <si>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</si>
  <si>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</si>
  <si>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</si>
  <si>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</si>
  <si>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</si>
  <si>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</si>
  <si>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</si>
  <si>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</si>
  <si>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</si>
  <si>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</si>
  <si>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</si>
  <si>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</si>
  <si>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</si>
  <si>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</si>
  <si>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</si>
  <si>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</si>
  <si>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</si>
  <si>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</si>
  <si>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</si>
  <si>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</si>
  <si>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</si>
  <si>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</si>
  <si>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</si>
  <si>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</si>
  <si>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</si>
  <si>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</si>
  <si>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</si>
  <si>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</si>
  <si>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</si>
  <si>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</si>
  <si>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</si>
  <si>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</si>
  <si>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</si>
  <si>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</si>
  <si>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</si>
  <si>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</si>
  <si>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</si>
  <si>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</si>
  <si>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</si>
  <si>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</si>
  <si>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</si>
  <si>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</si>
  <si>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</si>
  <si>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</si>
  <si>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</si>
  <si>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</si>
  <si>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</si>
  <si>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</si>
  <si>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</si>
  <si>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</si>
  <si>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</si>
  <si>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</si>
  <si>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</si>
  <si>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</si>
  <si>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</si>
  <si>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</si>
  <si>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</si>
  <si>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</si>
  <si>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</si>
  <si>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</si>
  <si>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</si>
  <si>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</si>
  <si>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</si>
  <si>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</si>
  <si>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</si>
  <si>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</si>
  <si>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</si>
  <si>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</si>
  <si>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</si>
  <si>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</si>
  <si>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</si>
  <si>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</si>
  <si>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</si>
  <si>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</si>
  <si>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</si>
  <si>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</si>
  <si>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</si>
  <si>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</si>
  <si>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</si>
  <si>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</si>
  <si>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</si>
  <si>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</si>
  <si>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</si>
  <si>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</si>
  <si>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</si>
  <si>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</si>
  <si>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</si>
  <si>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</si>
  <si>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</si>
  <si>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</si>
  <si>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</si>
  <si>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</si>
  <si>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</si>
  <si>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</si>
  <si>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</si>
  <si>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</si>
  <si>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</si>
  <si>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</si>
  <si>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</si>
  <si>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</si>
  <si>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</si>
  <si>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</si>
  <si>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</si>
  <si>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</si>
  <si>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</si>
  <si>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</si>
  <si>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</si>
  <si>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</si>
  <si>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</si>
  <si>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</si>
  <si>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</si>
  <si>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</si>
  <si>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</si>
  <si>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</si>
  <si>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</si>
  <si>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</si>
  <si>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</si>
  <si>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</si>
  <si>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</si>
  <si>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</si>
  <si>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</si>
  <si>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</si>
  <si>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</si>
  <si>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</si>
  <si>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</si>
  <si>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</si>
  <si>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</si>
  <si>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</si>
  <si>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</si>
  <si>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</si>
  <si>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</si>
  <si>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</si>
  <si>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</si>
  <si>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</si>
  <si>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</si>
  <si>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</si>
  <si>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</si>
  <si>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</si>
  <si>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</si>
  <si>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</si>
  <si>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</si>
  <si>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</si>
  <si>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</si>
  <si>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</si>
  <si>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</si>
  <si>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</si>
  <si>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</si>
  <si>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</si>
  <si>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</si>
  <si>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</si>
  <si>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</si>
  <si>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</si>
  <si>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</si>
  <si>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</si>
  <si>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</si>
  <si>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</si>
  <si>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</si>
  <si>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</si>
  <si>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</si>
  <si>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</si>
  <si>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</si>
  <si>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</si>
  <si>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</si>
  <si>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</si>
  <si>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</si>
  <si>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</si>
  <si>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</si>
  <si>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</si>
  <si>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</si>
  <si>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</si>
  <si>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</si>
  <si>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</si>
  <si>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</si>
  <si>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</si>
  <si>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</si>
  <si>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</si>
  <si>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</si>
  <si>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</si>
  <si>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</si>
  <si>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</si>
  <si>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</si>
  <si>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</si>
  <si>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</si>
  <si>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</si>
  <si>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</si>
  <si>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</si>
  <si>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</si>
  <si>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</si>
  <si>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</si>
  <si>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</si>
  <si>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</si>
  <si>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</si>
  <si>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</si>
  <si>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</si>
  <si>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</si>
  <si>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</si>
  <si>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</si>
  <si>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</si>
  <si>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</si>
  <si>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</si>
  <si>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</si>
  <si>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</si>
  <si>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</si>
  <si>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</si>
  <si>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</si>
  <si>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</si>
  <si>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</si>
  <si>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</si>
  <si>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</si>
  <si>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</si>
  <si>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</si>
  <si>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</si>
  <si>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</si>
  <si>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</si>
  <si>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</si>
  <si>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</si>
  <si>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</si>
  <si>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</si>
  <si>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</si>
  <si>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</si>
  <si>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</si>
  <si>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</si>
  <si>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</si>
  <si>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</si>
  <si>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</si>
  <si>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</si>
  <si>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</si>
  <si>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</si>
  <si>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</si>
  <si>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</si>
  <si>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</si>
  <si>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</si>
  <si>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</si>
  <si>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</si>
  <si>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</si>
  <si>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</si>
  <si>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</si>
  <si>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</si>
  <si>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</si>
  <si>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</si>
  <si>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</si>
  <si>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</si>
  <si>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</si>
  <si>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</si>
  <si>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</si>
  <si>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</si>
  <si>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</si>
  <si>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</si>
  <si>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</si>
  <si>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</si>
  <si>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</si>
  <si>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</si>
  <si>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</si>
  <si>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</si>
  <si>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</si>
  <si>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</si>
  <si>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</si>
  <si>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</si>
  <si>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</si>
  <si>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</si>
  <si>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</si>
  <si>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</si>
  <si>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</si>
  <si>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</si>
  <si>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</si>
  <si>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</si>
  <si>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</si>
  <si>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</si>
  <si>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</si>
  <si>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</si>
  <si>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</si>
  <si>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</si>
  <si>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</si>
  <si>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</si>
  <si>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</si>
  <si>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</si>
  <si>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</si>
  <si>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</si>
  <si>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</si>
  <si>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</si>
  <si>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</si>
  <si>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</si>
  <si>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</si>
  <si>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</si>
  <si>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</si>
  <si>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</si>
  <si>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</si>
  <si>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</si>
  <si>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</si>
  <si>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</si>
  <si>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</si>
  <si>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</si>
  <si>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</si>
  <si>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</si>
  <si>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</si>
  <si>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</si>
  <si>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</si>
  <si>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</si>
  <si>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</si>
  <si>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</si>
  <si>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</si>
  <si>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</si>
  <si>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</si>
  <si>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</si>
  <si>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</si>
  <si>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</si>
  <si>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</si>
  <si>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</si>
  <si>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</si>
  <si>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</si>
  <si>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</si>
  <si>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</si>
  <si>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</si>
  <si>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</si>
  <si>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</si>
  <si>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</si>
  <si>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</si>
  <si>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</si>
  <si>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</si>
  <si>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</si>
  <si>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</si>
  <si>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</si>
  <si>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</si>
  <si>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</si>
  <si>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</si>
  <si>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</si>
  <si>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</si>
  <si>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</si>
  <si>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</si>
  <si>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</si>
  <si>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</si>
  <si>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</si>
  <si>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</si>
  <si>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</si>
  <si>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</si>
  <si>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</si>
  <si>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</si>
  <si>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</si>
  <si>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</si>
  <si>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</si>
  <si>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</si>
  <si>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</si>
  <si>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</si>
  <si>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</si>
  <si>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</si>
  <si>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</si>
  <si>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</si>
  <si>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</si>
  <si>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</si>
  <si>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</si>
  <si>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</si>
  <si>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</si>
  <si>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</si>
  <si>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</si>
  <si>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</si>
  <si>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</si>
  <si>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</si>
  <si>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</si>
  <si>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</si>
  <si>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</si>
  <si>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</si>
  <si>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</si>
  <si>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</si>
  <si>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</si>
  <si>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</si>
  <si>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</si>
  <si>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</si>
  <si>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</si>
  <si>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</si>
  <si>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</si>
  <si>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</si>
  <si>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</si>
  <si>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</si>
  <si>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</si>
  <si>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</si>
  <si>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</si>
  <si>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</si>
  <si>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</si>
  <si>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</si>
  <si>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</si>
  <si>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</si>
  <si>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</si>
  <si>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</si>
  <si>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</si>
  <si>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</si>
  <si>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</si>
  <si>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</si>
  <si>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</si>
  <si>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</si>
  <si>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</si>
  <si>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</si>
  <si>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</si>
  <si>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</si>
  <si>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</si>
  <si>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</si>
  <si>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</si>
  <si>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</si>
  <si>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</si>
  <si>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</si>
  <si>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</si>
  <si>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</si>
  <si>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</si>
  <si>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</si>
  <si>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</si>
  <si>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</si>
  <si>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</si>
  <si>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</si>
  <si>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</si>
  <si>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</si>
  <si>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</si>
  <si>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</si>
  <si>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</si>
  <si>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</si>
  <si>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</si>
  <si>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</si>
  <si>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</si>
  <si>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</si>
  <si>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</si>
  <si>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</si>
  <si>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</si>
  <si>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</si>
  <si>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</si>
  <si>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</si>
  <si>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</si>
  <si>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</si>
  <si>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</si>
  <si>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</si>
  <si>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</si>
  <si>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</si>
  <si>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</si>
  <si>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</si>
  <si>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</si>
  <si>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</si>
  <si>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</si>
  <si>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</si>
  <si>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</si>
  <si>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</si>
  <si>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</si>
  <si>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</si>
  <si>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</si>
  <si>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</si>
  <si>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</si>
  <si>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</si>
  <si>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</si>
  <si>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</si>
  <si>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</si>
  <si>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</si>
  <si>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</si>
  <si>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</si>
  <si>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</si>
  <si>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</si>
  <si>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</si>
  <si>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</si>
  <si>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</si>
  <si>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</si>
  <si>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</si>
  <si>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</si>
  <si>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</si>
  <si>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</si>
  <si>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</si>
  <si>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</si>
  <si>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</si>
  <si>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</si>
  <si>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</si>
  <si>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</si>
  <si>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</si>
  <si>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</si>
  <si>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</si>
  <si>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</si>
  <si>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</si>
  <si>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</si>
  <si>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</si>
  <si>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</si>
  <si>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</si>
  <si>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</si>
  <si>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</si>
  <si>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</si>
  <si>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</si>
  <si>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</si>
  <si>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</si>
  <si>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</si>
  <si>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</si>
  <si>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</si>
  <si>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</si>
  <si>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</si>
  <si>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</si>
  <si>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</si>
  <si>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</si>
  <si>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</si>
  <si>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</si>
  <si>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</si>
  <si>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</si>
  <si>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</si>
  <si>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</si>
  <si>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</si>
  <si>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</si>
  <si>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</si>
  <si>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</si>
  <si>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</si>
  <si>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</si>
  <si>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</si>
  <si>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</si>
  <si>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</si>
  <si>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</si>
  <si>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</si>
  <si>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</si>
  <si>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</si>
  <si>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</si>
  <si>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</si>
  <si>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</si>
  <si>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</si>
  <si>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</si>
  <si>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</si>
  <si>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</si>
  <si>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</si>
  <si>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</si>
  <si>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</si>
  <si>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</si>
  <si>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</si>
  <si>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</si>
  <si>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</si>
  <si>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</si>
  <si>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</si>
  <si>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</si>
  <si>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</si>
  <si>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</si>
  <si>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</si>
  <si>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</si>
  <si>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</si>
  <si>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</si>
  <si>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</si>
  <si>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</si>
  <si>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</si>
  <si>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</si>
  <si>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</si>
  <si>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</si>
  <si>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</si>
  <si>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</si>
  <si>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</si>
  <si>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</si>
  <si>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</si>
  <si>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</si>
  <si>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</si>
  <si>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</si>
  <si>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</si>
  <si>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</si>
  <si>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</si>
  <si>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</si>
  <si>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</si>
  <si>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</si>
  <si>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</si>
  <si>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</si>
  <si>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</si>
  <si>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</si>
  <si>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</si>
  <si>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</si>
  <si>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</si>
  <si>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</si>
  <si>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</si>
  <si>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</si>
  <si>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</si>
  <si>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</si>
  <si>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</si>
  <si>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</si>
  <si>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</si>
  <si>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</si>
  <si>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</si>
  <si>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</si>
  <si>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</si>
  <si>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</si>
  <si>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</si>
  <si>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</si>
  <si>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</si>
  <si>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</si>
  <si>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</si>
  <si>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</si>
  <si>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</si>
  <si>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</si>
  <si>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</si>
  <si>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</si>
  <si>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</si>
  <si>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</si>
  <si>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</si>
  <si>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</si>
  <si>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</si>
  <si>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</si>
  <si>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</si>
  <si>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</si>
  <si>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</si>
  <si>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</si>
  <si>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</si>
  <si>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</si>
  <si>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</si>
  <si>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</si>
  <si>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</si>
  <si>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</si>
  <si>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</si>
  <si>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</si>
  <si>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</si>
  <si>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</si>
  <si>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</si>
  <si>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</si>
  <si>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</si>
  <si>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</si>
  <si>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</si>
  <si>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</si>
  <si>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</si>
  <si>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</si>
  <si>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</si>
  <si>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</si>
  <si>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</si>
  <si>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</si>
  <si>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</si>
  <si>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</si>
  <si>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</si>
  <si>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</si>
  <si>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</si>
  <si>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</si>
  <si>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</si>
  <si>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</si>
  <si>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</si>
  <si>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</si>
  <si>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</si>
  <si>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</si>
  <si>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</si>
  <si>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</si>
  <si>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</si>
  <si>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</si>
  <si>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</si>
  <si>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</si>
  <si>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</si>
  <si>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</si>
  <si>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</si>
  <si>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</si>
  <si>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</si>
  <si>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</si>
  <si>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</si>
  <si>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</si>
  <si>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</si>
  <si>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</si>
  <si>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</si>
  <si>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</si>
  <si>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</si>
  <si>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</si>
  <si>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</si>
  <si>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</si>
  <si>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</si>
  <si>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</si>
  <si>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</si>
  <si>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</si>
  <si>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</si>
  <si>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</si>
  <si>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</si>
  <si>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</si>
  <si>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</si>
  <si>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</si>
  <si>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</si>
  <si>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</si>
  <si>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</si>
  <si>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</si>
  <si>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</si>
  <si>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</si>
  <si>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</si>
  <si>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</si>
  <si>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</si>
  <si>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</si>
  <si>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</si>
  <si>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</si>
  <si>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</si>
  <si>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</si>
  <si>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</si>
  <si>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</si>
  <si>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</si>
  <si>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</si>
  <si>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</si>
  <si>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</si>
  <si>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</si>
  <si>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</si>
  <si>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</si>
  <si>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</si>
  <si>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</si>
  <si>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</si>
  <si>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</si>
  <si>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</si>
  <si>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</si>
  <si>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</si>
  <si>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</si>
  <si>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</si>
  <si>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</si>
  <si>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</si>
  <si>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</si>
  <si>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</si>
  <si>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</si>
  <si>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</si>
  <si>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</si>
  <si>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</si>
  <si>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</si>
  <si>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</si>
  <si>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</si>
  <si>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</si>
  <si>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</si>
  <si>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</si>
  <si>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</si>
  <si>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</si>
  <si>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</si>
  <si>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</si>
  <si>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</si>
  <si>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</si>
  <si>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</si>
  <si>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</si>
  <si>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</si>
  <si>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</si>
  <si>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</si>
  <si>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</si>
  <si>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</si>
  <si>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</si>
  <si>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</si>
  <si>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</si>
  <si>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</si>
  <si>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</si>
  <si>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</si>
  <si>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</si>
  <si>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</si>
  <si>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</si>
  <si>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</si>
  <si>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</si>
  <si>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</si>
  <si>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</si>
  <si>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</si>
  <si>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</si>
  <si>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</si>
  <si>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</si>
  <si>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</si>
  <si>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</si>
  <si>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</si>
  <si>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</si>
  <si>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</si>
  <si>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</si>
  <si>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</si>
  <si>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</si>
  <si>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</si>
  <si>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</si>
  <si>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</si>
  <si>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</si>
  <si>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</si>
  <si>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</si>
  <si>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</si>
  <si>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</si>
  <si>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</si>
  <si>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</si>
  <si>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</si>
  <si>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</si>
  <si>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</si>
  <si>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</si>
  <si>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</si>
  <si>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</si>
  <si>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</si>
  <si>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</si>
  <si>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</si>
  <si>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</si>
  <si>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</si>
  <si>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</si>
  <si>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</si>
  <si>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</si>
  <si>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</si>
  <si>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</si>
  <si>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</si>
  <si>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</si>
  <si>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</si>
  <si>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</si>
  <si>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</si>
  <si>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</si>
  <si>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</si>
  <si>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</si>
  <si>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</si>
  <si>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</si>
  <si>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</si>
  <si>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</si>
  <si>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</si>
  <si>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</si>
  <si>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</si>
  <si>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</si>
  <si>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</si>
  <si>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</si>
  <si>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</si>
  <si>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</si>
  <si>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</si>
  <si>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</si>
  <si>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</si>
  <si>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</si>
  <si>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</si>
  <si>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</si>
  <si>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</si>
  <si>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</si>
  <si>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</si>
  <si>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</si>
  <si>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</si>
  <si>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</si>
  <si>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</si>
  <si>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</si>
  <si>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</si>
  <si>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</si>
  <si>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</si>
  <si>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</si>
  <si>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</si>
  <si>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</si>
  <si>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</si>
  <si>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</si>
  <si>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</si>
  <si>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</si>
  <si>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</si>
  <si>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</si>
  <si>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</si>
  <si>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</si>
  <si>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</si>
  <si>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</si>
  <si>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</si>
  <si>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</si>
  <si>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</si>
  <si>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</si>
  <si>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</si>
  <si>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</si>
  <si>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</si>
  <si>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</si>
  <si>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</si>
  <si>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</si>
  <si>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</si>
  <si>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</si>
  <si>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</si>
  <si>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</si>
  <si>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</si>
  <si>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</si>
  <si>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</si>
  <si>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</si>
  <si>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</si>
  <si>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</si>
  <si>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</si>
  <si>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</si>
  <si>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</si>
  <si>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</si>
  <si>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</si>
  <si>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</si>
  <si>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</si>
  <si>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</si>
  <si>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</si>
  <si>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</si>
  <si>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</si>
  <si>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</si>
  <si>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</si>
  <si>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</si>
  <si>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</si>
  <si>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</si>
  <si>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</si>
  <si>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</si>
  <si>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</si>
  <si>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</si>
  <si>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</si>
  <si>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</si>
  <si>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</si>
  <si>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</si>
  <si>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</si>
  <si>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</si>
  <si>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</si>
  <si>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</si>
  <si>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</si>
  <si>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</si>
  <si>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</si>
  <si>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</si>
  <si>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</si>
  <si>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</si>
  <si>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</si>
  <si>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</si>
  <si>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</si>
  <si>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</si>
  <si>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</si>
  <si>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</si>
  <si>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</si>
  <si>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</si>
  <si>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</si>
  <si>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</si>
  <si>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</si>
  <si>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</si>
  <si>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</si>
  <si>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</si>
  <si>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</si>
  <si>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</si>
  <si>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</si>
  <si>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</si>
  <si>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</si>
  <si>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</si>
  <si>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</si>
  <si>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</si>
  <si>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</si>
  <si>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</si>
  <si>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</si>
  <si>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</si>
  <si>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</si>
  <si>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</si>
  <si>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</si>
  <si>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</si>
  <si>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</si>
  <si>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</si>
  <si>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</si>
  <si>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</si>
  <si>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</si>
  <si>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</si>
  <si>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</si>
  <si>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</si>
  <si>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</si>
  <si>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</si>
  <si>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</si>
  <si>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</si>
  <si>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</si>
  <si>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</si>
  <si>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</si>
  <si>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</si>
  <si>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</si>
  <si>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</si>
  <si>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</si>
  <si>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</si>
  <si>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</si>
  <si>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</si>
  <si>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</si>
  <si>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</si>
  <si>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</si>
  <si>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</si>
  <si>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</si>
  <si>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</si>
  <si>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</si>
  <si>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</si>
  <si>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</si>
  <si>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</si>
  <si>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</si>
  <si>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</si>
  <si>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</si>
  <si>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</si>
  <si>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</si>
  <si>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</si>
  <si>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</si>
  <si>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</si>
  <si>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</si>
  <si>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</si>
  <si>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</si>
  <si>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</si>
  <si>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</si>
  <si>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</si>
  <si>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</si>
  <si>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</si>
  <si>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</si>
  <si>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</si>
  <si>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</si>
  <si>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</si>
  <si>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</si>
  <si>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</si>
  <si>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</si>
  <si>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</si>
  <si>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</si>
  <si>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</si>
  <si>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</si>
  <si>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</si>
  <si>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</si>
  <si>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</si>
  <si>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</si>
  <si>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</si>
  <si>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</si>
  <si>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</si>
  <si>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</si>
  <si>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</si>
  <si>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</si>
  <si>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</si>
  <si>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</si>
  <si>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</si>
  <si>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</si>
  <si>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</si>
  <si>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</si>
  <si>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</si>
  <si>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</si>
  <si>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</si>
  <si>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</si>
  <si>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</si>
  <si>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</si>
  <si>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</si>
  <si>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</si>
  <si>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</si>
  <si>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</si>
  <si>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</si>
  <si>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</si>
  <si>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</si>
  <si>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</si>
  <si>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</si>
  <si>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</si>
  <si>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</si>
  <si>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</si>
  <si>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</si>
  <si>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</si>
  <si>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</si>
  <si>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</si>
  <si>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</si>
  <si>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</si>
  <si>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</si>
  <si>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</si>
  <si>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</si>
  <si>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</si>
  <si>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</si>
  <si>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</si>
  <si>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</si>
  <si>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</si>
  <si>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</si>
  <si>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</si>
  <si>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</si>
  <si>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</si>
  <si>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</si>
  <si>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</si>
  <si>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</si>
  <si>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</si>
  <si>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</si>
  <si>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</si>
  <si>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</si>
  <si>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</si>
  <si>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</si>
  <si>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</si>
  <si>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</si>
  <si>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</si>
  <si>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</si>
  <si>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</si>
  <si>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</si>
  <si>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</si>
  <si>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</si>
  <si>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</si>
  <si>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</si>
  <si>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</si>
  <si>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</si>
  <si>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</si>
  <si>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</si>
  <si>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</si>
  <si>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</si>
  <si>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</si>
  <si>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</si>
  <si>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</si>
  <si>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</si>
  <si>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</si>
  <si>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</si>
  <si>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</si>
  <si>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</si>
  <si>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</si>
  <si>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</si>
  <si>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</si>
  <si>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</si>
  <si>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</si>
  <si>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</si>
  <si>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</si>
  <si>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</si>
  <si>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</si>
  <si>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</si>
  <si>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</si>
  <si>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</si>
  <si>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</si>
  <si>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</si>
  <si>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</si>
  <si>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</si>
  <si>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</si>
  <si>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</si>
  <si>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</si>
  <si>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</si>
  <si>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</si>
  <si>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</si>
  <si>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</si>
  <si>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</si>
  <si>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</si>
  <si>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</si>
  <si>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</si>
  <si>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</si>
  <si>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</si>
  <si>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</si>
  <si>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</si>
  <si>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</si>
  <si>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</si>
  <si>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</si>
  <si>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</si>
  <si>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</si>
  <si>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</si>
  <si>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</si>
  <si>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</si>
  <si>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</si>
  <si>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</si>
  <si>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</si>
  <si>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</si>
  <si>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</si>
  <si>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</si>
  <si>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</si>
  <si>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</si>
  <si>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</si>
  <si>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</si>
  <si>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</si>
  <si>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</si>
  <si>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</si>
  <si>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</si>
  <si>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</si>
  <si>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</si>
  <si>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</si>
  <si>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</si>
  <si>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</si>
  <si>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</si>
  <si>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</si>
  <si>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</si>
  <si>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</si>
  <si>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</si>
  <si>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</si>
  <si>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</si>
  <si>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</si>
  <si>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</si>
  <si>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</si>
  <si>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</si>
  <si>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</si>
  <si>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</si>
  <si>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</si>
  <si>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</si>
  <si>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</si>
  <si>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</si>
  <si>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</si>
  <si>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</si>
  <si>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</si>
  <si>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</si>
  <si>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</si>
  <si>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</si>
  <si>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</si>
  <si>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</si>
  <si>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</si>
  <si>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</si>
  <si>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</si>
  <si>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</si>
  <si>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</si>
  <si>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</si>
  <si>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</si>
  <si>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</si>
  <si>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</si>
  <si>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</si>
  <si>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</si>
  <si>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</si>
  <si>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</si>
  <si>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</si>
  <si>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</si>
  <si>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</si>
  <si>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</si>
  <si>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</si>
  <si>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</si>
  <si>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</si>
  <si>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</si>
  <si>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</si>
  <si>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</si>
  <si>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</si>
  <si>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</si>
  <si>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</si>
  <si>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</si>
  <si>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</si>
  <si>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</si>
  <si>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</si>
  <si>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</si>
  <si>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</si>
  <si>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</si>
  <si>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</si>
  <si>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</si>
  <si>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</si>
  <si>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</si>
  <si>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</si>
  <si>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</si>
  <si>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</si>
  <si>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</si>
  <si>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</si>
  <si>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</si>
  <si>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</si>
  <si>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</si>
  <si>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</si>
  <si>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</si>
  <si>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</si>
  <si>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</si>
  <si>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</si>
  <si>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</si>
  <si>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</si>
  <si>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</si>
  <si>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</si>
  <si>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</si>
  <si>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</si>
  <si>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</si>
  <si>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</si>
  <si>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</si>
  <si>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</si>
  <si>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</si>
  <si>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</si>
  <si>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</si>
  <si>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</si>
  <si>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</si>
  <si>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</si>
  <si>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</si>
  <si>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</si>
  <si>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</si>
  <si>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</si>
  <si>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</si>
  <si>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</si>
  <si>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</si>
  <si>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</si>
  <si>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</si>
  <si>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</si>
  <si>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</si>
  <si>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</si>
  <si>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</si>
  <si>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</si>
  <si>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</si>
  <si>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</si>
  <si>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</si>
  <si>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</si>
  <si>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</si>
  <si>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</si>
  <si>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</si>
  <si>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</si>
  <si>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</si>
  <si>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</si>
  <si>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</si>
  <si>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</si>
  <si>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</si>
  <si>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</si>
  <si>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</si>
  <si>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</si>
  <si>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</si>
  <si>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</si>
  <si>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</si>
  <si>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</si>
  <si>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</si>
  <si>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</si>
  <si>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</si>
  <si>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</si>
  <si>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</si>
  <si>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</si>
  <si>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</si>
  <si>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</si>
  <si>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</si>
  <si>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</si>
  <si>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</si>
  <si>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</si>
  <si>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</si>
  <si>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</si>
  <si>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</si>
  <si>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</si>
  <si>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</si>
  <si>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</si>
  <si>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</si>
  <si>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</si>
  <si>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</si>
  <si>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</si>
  <si>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</si>
  <si>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</si>
  <si>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</si>
  <si>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</si>
  <si>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</si>
  <si>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</si>
  <si>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</si>
  <si>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</si>
  <si>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</si>
  <si>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</si>
  <si>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</si>
  <si>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</si>
  <si>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</si>
  <si>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</si>
  <si>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</si>
  <si>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</si>
  <si>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</si>
  <si>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</si>
  <si>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</si>
  <si>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</si>
  <si>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</si>
  <si>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</si>
  <si>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</si>
  <si>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</si>
  <si>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</si>
  <si>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</si>
  <si>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</si>
  <si>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</si>
  <si>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</si>
  <si>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</si>
  <si>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</si>
  <si>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</si>
  <si>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</si>
  <si>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</si>
  <si>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</si>
  <si>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</si>
  <si>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</si>
  <si>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</si>
  <si>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</si>
  <si>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</si>
  <si>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</si>
  <si>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</si>
  <si>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</si>
  <si>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</si>
  <si>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</si>
  <si>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</si>
  <si>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</si>
  <si>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</si>
  <si>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</si>
  <si>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</si>
  <si>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</si>
  <si>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</si>
  <si>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</si>
  <si>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</si>
  <si>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</si>
  <si>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</si>
  <si>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</si>
  <si>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</si>
  <si>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</si>
  <si>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</si>
  <si>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</si>
  <si>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</si>
  <si>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</si>
  <si>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</si>
  <si>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</si>
  <si>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</si>
  <si>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</si>
  <si>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</si>
  <si>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</si>
  <si>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</si>
  <si>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</si>
  <si>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</si>
  <si>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</si>
  <si>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</si>
  <si>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</si>
  <si>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</si>
  <si>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</si>
  <si>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</si>
  <si>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</si>
  <si>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</si>
  <si>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</si>
  <si>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</si>
  <si>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</si>
  <si>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</si>
  <si>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</si>
  <si>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</si>
  <si>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</si>
  <si>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</si>
  <si>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</si>
  <si>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</si>
  <si>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</si>
  <si>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</si>
  <si>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</si>
  <si>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</si>
  <si>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</si>
  <si>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</si>
  <si>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</si>
  <si>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</si>
  <si>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</si>
  <si>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</si>
  <si>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</si>
  <si>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</si>
  <si>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</si>
  <si>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</si>
  <si>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</si>
  <si>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</si>
  <si>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</si>
  <si>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</si>
  <si>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</si>
  <si>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</si>
  <si>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</si>
  <si>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</si>
  <si>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</si>
  <si>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</si>
  <si>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</si>
  <si>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</si>
  <si>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</si>
  <si>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</si>
  <si>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</si>
  <si>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</si>
  <si>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</si>
  <si>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</si>
  <si>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</si>
  <si>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</si>
  <si>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</si>
  <si>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</si>
  <si>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</si>
  <si>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</si>
  <si>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</si>
  <si>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</si>
  <si>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</si>
  <si>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</si>
  <si>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</si>
  <si>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</si>
  <si>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</si>
  <si>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</si>
  <si>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</si>
  <si>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</si>
  <si>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</si>
  <si>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</si>
  <si>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</si>
  <si>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</si>
  <si>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</si>
  <si>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</si>
  <si>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</si>
  <si>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</si>
  <si>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</si>
  <si>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</si>
  <si>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</si>
  <si>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</si>
  <si>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</si>
  <si>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</si>
  <si>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</si>
  <si>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</si>
  <si>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</si>
  <si>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</si>
  <si>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</si>
  <si>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</si>
  <si>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</si>
  <si>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</si>
  <si>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</si>
  <si>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</si>
  <si>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</si>
  <si>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</si>
  <si>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</si>
  <si>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</si>
  <si>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</si>
  <si>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</si>
  <si>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</si>
  <si>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</si>
  <si>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</si>
  <si>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</si>
  <si>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</si>
  <si>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</si>
  <si>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</si>
  <si>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</si>
  <si>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</si>
  <si>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</si>
  <si>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</si>
  <si>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</si>
  <si>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</si>
  <si>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</si>
  <si>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</si>
  <si>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</si>
  <si>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</si>
  <si>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</si>
  <si>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</si>
  <si>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</si>
  <si>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</si>
  <si>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</si>
  <si>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</si>
  <si>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</si>
  <si>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</si>
  <si>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</si>
  <si>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</si>
  <si>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</si>
  <si>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</si>
  <si>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</si>
  <si>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</si>
  <si>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</si>
  <si>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</si>
  <si>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</si>
  <si>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</si>
  <si>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</si>
  <si>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</si>
  <si>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</si>
  <si>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</si>
  <si>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</si>
  <si>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</si>
  <si>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</si>
  <si>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</si>
  <si>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</si>
  <si>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</si>
  <si>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</si>
  <si>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</si>
  <si>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</si>
  <si>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</si>
  <si>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</si>
  <si>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</si>
  <si>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</si>
  <si>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</si>
  <si>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</si>
  <si>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</si>
  <si>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</si>
  <si>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</si>
  <si>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</si>
  <si>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</si>
  <si>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</si>
  <si>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</si>
  <si>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</si>
  <si>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</si>
  <si>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</si>
  <si>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</si>
  <si>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</si>
  <si>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</si>
  <si>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</si>
  <si>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</si>
  <si>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</si>
  <si>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</si>
  <si>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</si>
  <si>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</si>
  <si>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</si>
  <si>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</si>
  <si>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</si>
  <si>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</si>
  <si>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</si>
  <si>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</si>
  <si>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</si>
  <si>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</si>
  <si>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</si>
  <si>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</si>
  <si>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</si>
  <si>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</si>
  <si>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</si>
  <si>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</si>
  <si>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</si>
  <si>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</si>
  <si>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</si>
  <si>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</si>
  <si>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</si>
  <si>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</si>
  <si>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</si>
  <si>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</si>
  <si>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</si>
  <si>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</si>
  <si>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</si>
  <si>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</si>
  <si>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</si>
  <si>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</si>
  <si>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</si>
  <si>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</si>
  <si>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</si>
  <si>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</si>
  <si>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</si>
  <si>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</si>
  <si>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</si>
  <si>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</si>
  <si>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</si>
  <si>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</si>
  <si>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</si>
  <si>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</si>
  <si>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</si>
  <si>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</si>
  <si>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</si>
  <si>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</si>
  <si>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</si>
  <si>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</si>
  <si>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</si>
  <si>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</si>
  <si>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</si>
  <si>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</si>
  <si>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</si>
  <si>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</si>
  <si>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</si>
  <si>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</si>
  <si>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</si>
  <si>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</si>
  <si>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</si>
  <si>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</si>
  <si>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</si>
  <si>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</si>
  <si>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</si>
  <si>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</si>
  <si>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</si>
  <si>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</si>
  <si>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</si>
  <si>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</si>
  <si>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</si>
  <si>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</si>
  <si>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</si>
  <si>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</si>
  <si>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</si>
  <si>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</si>
  <si>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</si>
  <si>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</si>
  <si>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</si>
  <si>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</si>
  <si>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</si>
  <si>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</si>
  <si>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</si>
  <si>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</si>
  <si>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</si>
  <si>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</si>
  <si>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</si>
  <si>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</si>
  <si>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</si>
  <si>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</si>
  <si>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</si>
  <si>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</si>
  <si>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</si>
  <si>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</si>
  <si>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</si>
  <si>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</si>
  <si>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</si>
  <si>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</si>
  <si>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</si>
  <si>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</si>
  <si>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</si>
  <si>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</si>
  <si>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</si>
  <si>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</si>
  <si>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</si>
  <si>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</si>
  <si>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</si>
  <si>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</si>
  <si>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</si>
  <si>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</si>
  <si>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</si>
  <si>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</si>
  <si>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</si>
  <si>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</si>
  <si>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</si>
  <si>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</si>
  <si>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</si>
  <si>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</si>
  <si>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</si>
  <si>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</si>
  <si>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</si>
  <si>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</si>
  <si>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</si>
  <si>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</si>
  <si>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</si>
  <si>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</si>
  <si>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</si>
  <si>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</si>
  <si>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</si>
  <si>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</si>
  <si>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</si>
  <si>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</si>
  <si>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</si>
  <si>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</si>
  <si>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</si>
  <si>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</si>
  <si>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</si>
  <si>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</si>
  <si>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</si>
  <si>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</si>
  <si>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</si>
  <si>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</si>
  <si>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</si>
  <si>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</si>
  <si>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</si>
  <si>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</si>
  <si>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</si>
  <si>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</si>
  <si>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</si>
  <si>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</si>
  <si>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</si>
  <si>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</si>
  <si>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</si>
  <si>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</si>
  <si>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</si>
  <si>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</si>
  <si>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</si>
  <si>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</si>
  <si>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</si>
  <si>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</si>
  <si>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</si>
  <si>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</si>
  <si>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</si>
  <si>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</si>
  <si>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</si>
  <si>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</si>
  <si>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</si>
  <si>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</si>
  <si>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</si>
  <si>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</si>
  <si>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</si>
  <si>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</si>
  <si>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</si>
  <si>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</si>
  <si>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</si>
  <si>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</si>
  <si>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</si>
  <si>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</si>
  <si>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</si>
  <si>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</si>
  <si>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</si>
  <si>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</si>
  <si>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</si>
  <si>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</si>
  <si>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</si>
  <si>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</si>
  <si>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</si>
  <si>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</si>
  <si>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</si>
  <si>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</si>
  <si>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</si>
  <si>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</si>
  <si>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</si>
  <si>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</si>
  <si>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</si>
  <si>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</si>
  <si>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</si>
  <si>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</si>
  <si>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</si>
  <si>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</si>
  <si>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</si>
  <si>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</si>
  <si>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</si>
  <si>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</si>
  <si>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</si>
  <si>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</si>
  <si>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</si>
  <si>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</si>
  <si>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</si>
  <si>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</si>
  <si>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</si>
  <si>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</si>
  <si>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</si>
  <si>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</si>
  <si>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</si>
  <si>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</si>
  <si>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</si>
  <si>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</si>
  <si>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</si>
  <si>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</si>
  <si>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</si>
  <si>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</si>
  <si>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</si>
  <si>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</si>
  <si>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</si>
  <si>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</si>
  <si>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</si>
  <si>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</si>
  <si>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</si>
  <si>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</si>
  <si>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</si>
  <si>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</si>
  <si>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</si>
  <si>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</si>
  <si>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</si>
  <si>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</si>
  <si>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</si>
  <si>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</si>
  <si>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</si>
  <si>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</si>
  <si>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</si>
  <si>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</si>
  <si>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</si>
  <si>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</si>
  <si>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</si>
  <si>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</si>
  <si>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</si>
  <si>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</si>
  <si>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</si>
  <si>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</si>
  <si>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</si>
  <si>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</si>
  <si>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</si>
  <si>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</si>
  <si>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</si>
  <si>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</si>
  <si>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</si>
  <si>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</si>
  <si>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</si>
  <si>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</si>
  <si>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</si>
  <si>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</si>
  <si>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</si>
  <si>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</si>
  <si>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</si>
  <si>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</si>
  <si>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</si>
  <si>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</si>
  <si>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</si>
  <si>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</si>
  <si>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</si>
  <si>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</si>
  <si>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</si>
  <si>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</si>
  <si>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</si>
  <si>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</si>
  <si>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</si>
  <si>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</si>
  <si>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</si>
  <si>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</si>
  <si>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</si>
  <si>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</si>
  <si>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</si>
  <si>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</si>
  <si>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</si>
  <si>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</si>
  <si>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</si>
  <si>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</si>
  <si>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</si>
  <si>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</si>
  <si>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</si>
  <si>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</si>
  <si>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</si>
  <si>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</si>
  <si>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</si>
  <si>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</si>
  <si>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</si>
  <si>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</si>
  <si>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</si>
  <si>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</si>
  <si>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</si>
  <si>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</si>
  <si>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</si>
  <si>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</si>
  <si>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</si>
  <si>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</si>
  <si>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</si>
  <si>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</si>
  <si>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</si>
  <si>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</si>
  <si>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</si>
  <si>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</si>
  <si>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</si>
  <si>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</si>
  <si>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</si>
  <si>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</si>
  <si>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</si>
  <si>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</si>
  <si>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</si>
  <si>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</si>
  <si>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</si>
  <si>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</si>
  <si>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</si>
  <si>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</si>
  <si>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</si>
  <si>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</si>
  <si>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</si>
  <si>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</si>
  <si>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</si>
  <si>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</si>
  <si>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</si>
  <si>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</si>
  <si>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</si>
  <si>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</si>
  <si>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</si>
  <si>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</si>
  <si>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</si>
  <si>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</si>
  <si>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</si>
  <si>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</si>
  <si>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</si>
  <si>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</si>
  <si>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</si>
  <si>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</si>
  <si>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</si>
  <si>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</si>
  <si>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</si>
  <si>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</si>
  <si>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</si>
  <si>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</si>
  <si>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</si>
  <si>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</si>
  <si>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</si>
  <si>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</si>
  <si>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</si>
  <si>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</si>
  <si>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</si>
  <si>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</si>
  <si>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</si>
  <si>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</si>
  <si>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</si>
  <si>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</si>
  <si>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</si>
  <si>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</si>
  <si>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</si>
  <si>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</si>
  <si>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</si>
  <si>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</si>
  <si>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</si>
  <si>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</si>
  <si>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</si>
  <si>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</si>
  <si>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</si>
  <si>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</si>
  <si>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</si>
  <si>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</si>
  <si>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</si>
  <si>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</si>
  <si>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</si>
  <si>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</si>
  <si>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</si>
  <si>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</si>
  <si>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</si>
  <si>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</si>
  <si>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</si>
  <si>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</si>
  <si>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</si>
  <si>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</si>
  <si>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</si>
  <si>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</si>
  <si>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</si>
  <si>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</si>
  <si>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</si>
  <si>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</si>
  <si>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</si>
  <si>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</si>
  <si>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</si>
  <si>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</si>
  <si>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</si>
  <si>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</si>
  <si>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</si>
  <si>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</si>
  <si>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</si>
  <si>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</si>
  <si>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</si>
  <si>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</si>
  <si>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</si>
  <si>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</si>
  <si>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</si>
  <si>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</si>
  <si>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</si>
  <si>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</si>
  <si>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</si>
  <si>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</si>
  <si>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</si>
  <si>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</si>
  <si>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</si>
  <si>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</si>
  <si>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</si>
  <si>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</si>
  <si>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</si>
  <si>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</si>
  <si>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</si>
  <si>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</si>
  <si>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</si>
  <si>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</si>
  <si>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</si>
  <si>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</si>
  <si>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</si>
  <si>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</si>
  <si>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</si>
  <si>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</si>
  <si>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</si>
  <si>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</si>
  <si>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</si>
  <si>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</si>
  <si>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</si>
  <si>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</si>
  <si>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</si>
  <si>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</si>
  <si>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</si>
  <si>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</si>
  <si>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</si>
  <si>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</si>
  <si>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</si>
  <si>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</si>
  <si>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</si>
  <si>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</si>
  <si>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</si>
  <si>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</si>
  <si>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</si>
  <si>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</si>
  <si>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</si>
  <si>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</si>
  <si>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</si>
  <si>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</si>
  <si>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</si>
  <si>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</si>
  <si>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</si>
  <si>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</si>
  <si>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</si>
  <si>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</si>
  <si>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</si>
  <si>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</si>
  <si>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</si>
  <si>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</si>
  <si>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</si>
  <si>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</si>
  <si>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</si>
  <si>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</si>
  <si>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</si>
  <si>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</si>
  <si>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</si>
  <si>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</si>
  <si>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</si>
  <si>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</si>
  <si>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</si>
  <si>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</si>
  <si>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</si>
  <si>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</si>
  <si>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</si>
  <si>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</si>
  <si>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</si>
  <si>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</si>
  <si>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</si>
  <si>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</si>
  <si>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</si>
  <si>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</si>
  <si>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</si>
  <si>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</si>
  <si>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</si>
  <si>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</si>
  <si>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</si>
  <si>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</si>
  <si>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</si>
  <si>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</si>
  <si>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</si>
  <si>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</si>
  <si>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</si>
  <si>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</si>
  <si>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</si>
  <si>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</si>
  <si>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</si>
  <si>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</si>
  <si>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</si>
  <si>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</si>
  <si>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</si>
  <si>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</si>
  <si>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</si>
  <si>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</si>
  <si>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</si>
  <si>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</si>
  <si>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</si>
  <si>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</si>
  <si>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</si>
  <si>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</si>
  <si>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</si>
  <si>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</si>
  <si>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</si>
  <si>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</si>
  <si>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</si>
  <si>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</si>
  <si>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</si>
  <si>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</si>
  <si>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</si>
  <si>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</si>
  <si>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</si>
  <si>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</si>
  <si>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</si>
  <si>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</si>
  <si>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</si>
  <si>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</si>
  <si>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</si>
  <si>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</si>
  <si>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</si>
  <si>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</si>
  <si>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</si>
  <si>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</si>
  <si>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</si>
  <si>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</si>
  <si>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</si>
  <si>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</si>
  <si>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</si>
  <si>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</si>
  <si>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</si>
  <si>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</si>
  <si>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</si>
  <si>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</si>
  <si>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</si>
  <si>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</si>
  <si>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</si>
  <si>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</si>
  <si>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</si>
  <si>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</si>
  <si>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</si>
  <si>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</si>
  <si>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</si>
  <si>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</si>
  <si>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</si>
  <si>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</si>
  <si>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</si>
  <si>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</si>
  <si>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</si>
  <si>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</si>
  <si>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</si>
  <si>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</si>
  <si>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</si>
  <si>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</si>
  <si>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</si>
  <si>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</si>
  <si>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</si>
  <si>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</si>
  <si>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</si>
  <si>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</si>
  <si>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</si>
  <si>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</si>
  <si>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</si>
  <si>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</si>
  <si>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</si>
  <si>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</si>
  <si>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</si>
  <si>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</si>
  <si>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</si>
  <si>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</si>
  <si>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</si>
  <si>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</si>
  <si>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</si>
  <si>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</si>
  <si>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</si>
  <si>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</si>
  <si>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</si>
  <si>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</si>
  <si>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</si>
  <si>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</si>
  <si>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</si>
  <si>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</si>
  <si>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</si>
  <si>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</si>
  <si>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</si>
  <si>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</si>
  <si>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</si>
  <si>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</si>
  <si>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</si>
  <si>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</si>
  <si>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</si>
  <si>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</si>
  <si>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</si>
  <si>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</si>
  <si>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</si>
  <si>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</si>
  <si>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</si>
  <si>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</si>
  <si>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</si>
  <si>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</si>
  <si>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</si>
  <si>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</si>
  <si>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</si>
  <si>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</si>
  <si>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</si>
  <si>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</si>
  <si>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</si>
  <si>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</si>
  <si>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</si>
  <si>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</si>
  <si>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</si>
  <si>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</si>
  <si>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</si>
  <si>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</si>
  <si>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</si>
  <si>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</si>
  <si>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</si>
  <si>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</si>
  <si>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</si>
  <si>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</si>
  <si>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</si>
  <si>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</si>
  <si>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</si>
  <si>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</si>
  <si>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</si>
  <si>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</si>
  <si>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</si>
  <si>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</si>
  <si>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</si>
  <si>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</si>
  <si>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</si>
  <si>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</si>
  <si>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</si>
  <si>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</si>
  <si>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</si>
  <si>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</si>
  <si>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</si>
  <si>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</si>
  <si>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</si>
  <si>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</si>
  <si>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</si>
  <si>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</si>
  <si>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</si>
  <si>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</si>
  <si>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</si>
  <si>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</si>
  <si>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</si>
  <si>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</si>
  <si>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</si>
  <si>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</si>
  <si>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</si>
  <si>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</si>
  <si>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</si>
  <si>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</si>
  <si>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</si>
  <si>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</si>
  <si>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</si>
  <si>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</si>
  <si>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</si>
  <si>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</si>
  <si>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</si>
  <si>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</si>
  <si>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</si>
  <si>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</si>
  <si>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</si>
  <si>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</si>
  <si>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</si>
  <si>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</si>
  <si>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</si>
  <si>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</si>
  <si>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</si>
  <si>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</si>
  <si>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</si>
  <si>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</si>
  <si>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</si>
  <si>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</si>
  <si>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</si>
  <si>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</si>
  <si>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</si>
  <si>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</si>
  <si>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</si>
  <si>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</si>
  <si>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</si>
  <si>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</si>
  <si>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</si>
  <si>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</si>
  <si>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</si>
  <si>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</si>
  <si>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</si>
  <si>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</si>
  <si>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</si>
  <si>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</si>
  <si>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</si>
  <si>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</si>
  <si>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</si>
  <si>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</si>
  <si>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</si>
  <si>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</si>
  <si>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</si>
  <si>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</si>
  <si>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</si>
  <si>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</si>
  <si>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</si>
  <si>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</si>
  <si>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</si>
  <si>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</si>
  <si>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</si>
  <si>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</si>
  <si>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</si>
  <si>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</si>
  <si>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</si>
  <si>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</si>
  <si>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</si>
  <si>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</si>
  <si>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</si>
  <si>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</si>
  <si>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</si>
  <si>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</si>
  <si>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</si>
  <si>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</si>
  <si>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</si>
  <si>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</si>
  <si>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</si>
  <si>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</si>
  <si>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</si>
  <si>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</si>
  <si>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</si>
  <si>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</si>
  <si>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</si>
  <si>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</si>
  <si>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</si>
  <si>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</si>
  <si>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</si>
  <si>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</si>
  <si>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</si>
  <si>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</si>
  <si>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</si>
  <si>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</si>
  <si>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</si>
  <si>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</si>
  <si>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</si>
  <si>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</si>
  <si>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</si>
  <si>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</si>
  <si>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</si>
  <si>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</si>
  <si>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</si>
  <si>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</si>
  <si>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</si>
  <si>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</si>
  <si>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</si>
  <si>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</si>
  <si>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</si>
  <si>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</si>
  <si>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</si>
  <si>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</si>
  <si>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</si>
  <si>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</si>
  <si>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</si>
  <si>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</si>
  <si>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</si>
  <si>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</si>
  <si>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</si>
  <si>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</si>
  <si>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</si>
  <si>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</si>
  <si>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</si>
  <si>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</si>
  <si>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</si>
  <si>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</si>
  <si>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</si>
  <si>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</si>
  <si>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</si>
  <si>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</si>
  <si>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</si>
  <si>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</si>
  <si>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</si>
  <si>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</si>
  <si>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</si>
  <si>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</si>
  <si>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</si>
  <si>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</si>
  <si>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</si>
  <si>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</si>
  <si>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</si>
  <si>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</si>
  <si>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</si>
  <si>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</si>
  <si>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</si>
  <si>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</si>
  <si>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</si>
  <si>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</si>
  <si>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</si>
  <si>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</si>
  <si>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</si>
  <si>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</si>
  <si>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</si>
  <si>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</si>
  <si>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</si>
  <si>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</si>
  <si>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</si>
  <si>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</si>
  <si>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</si>
  <si>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</si>
  <si>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</si>
  <si>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</si>
  <si>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</si>
  <si>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</si>
  <si>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</si>
  <si>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</si>
  <si>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</si>
  <si>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</si>
  <si>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</si>
  <si>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</si>
  <si>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</si>
  <si>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</si>
  <si>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</si>
  <si>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</si>
  <si>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</si>
  <si>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</si>
  <si>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</si>
  <si>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</si>
  <si>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</si>
  <si>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</si>
  <si>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</si>
  <si>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</si>
  <si>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</si>
  <si>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</si>
  <si>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</si>
  <si>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</si>
  <si>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</si>
  <si>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</si>
  <si>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</si>
  <si>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</si>
  <si>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</si>
  <si>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</si>
  <si>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</si>
  <si>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</si>
  <si>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</si>
  <si>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</si>
  <si>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</si>
  <si>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</si>
  <si>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</si>
  <si>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</si>
  <si>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</si>
  <si>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</si>
  <si>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</si>
  <si>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</si>
  <si>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</si>
  <si>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</si>
  <si>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</si>
  <si>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</si>
  <si>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</si>
  <si>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</si>
  <si>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</si>
  <si>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</si>
  <si>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</si>
  <si>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</si>
  <si>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</si>
  <si>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</si>
  <si>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</si>
  <si>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</si>
  <si>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</si>
  <si>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</si>
  <si>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</si>
  <si>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</si>
  <si>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</si>
  <si>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</si>
  <si>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</si>
  <si>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</si>
  <si>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</si>
  <si>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</si>
  <si>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</si>
  <si>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</si>
  <si>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</si>
  <si>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</si>
  <si>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</si>
  <si>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</si>
  <si>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</si>
  <si>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</si>
  <si>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</si>
  <si>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</si>
  <si>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</si>
  <si>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</si>
  <si>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</si>
  <si>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</si>
  <si>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</si>
  <si>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</si>
  <si>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</si>
  <si>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</si>
  <si>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</si>
  <si>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</si>
  <si>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</si>
  <si>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</si>
  <si>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</si>
  <si>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</si>
  <si>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</si>
  <si>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</si>
  <si>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</si>
  <si>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</si>
  <si>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</si>
  <si>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</si>
  <si>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</si>
  <si>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</si>
  <si>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</si>
  <si>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</si>
  <si>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</si>
  <si>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</si>
  <si>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</si>
  <si>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</si>
  <si>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</si>
  <si>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</si>
  <si>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</si>
  <si>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</si>
  <si>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</si>
  <si>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</si>
  <si>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</si>
  <si>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</si>
  <si>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</si>
  <si>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</si>
  <si>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</si>
  <si>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</si>
  <si>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</si>
  <si>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</si>
  <si>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</si>
  <si>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</si>
  <si>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</si>
  <si>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</si>
  <si>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</si>
  <si>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</si>
  <si>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</si>
  <si>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</si>
  <si>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</si>
  <si>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</si>
  <si>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</si>
  <si>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</si>
  <si>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</si>
  <si>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</si>
  <si>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</si>
  <si>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</si>
  <si>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</si>
  <si>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</si>
  <si>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</si>
  <si>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</si>
  <si>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</si>
  <si>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</si>
  <si>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</si>
  <si>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</si>
  <si>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</si>
  <si>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</si>
  <si>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</si>
  <si>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</si>
  <si>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</si>
  <si>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</si>
  <si>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</si>
  <si>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</si>
  <si>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</si>
  <si>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</si>
  <si>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</si>
  <si>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</si>
  <si>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</si>
  <si>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</si>
  <si>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</si>
  <si>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</si>
  <si>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</si>
  <si>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</si>
  <si>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</si>
  <si>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</si>
  <si>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</si>
  <si>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</si>
  <si>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</si>
  <si>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</si>
  <si>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</si>
  <si>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</si>
  <si>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</si>
  <si>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</si>
  <si>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</si>
  <si>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</si>
  <si>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</si>
  <si>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</si>
  <si>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</si>
  <si>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</si>
  <si>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</si>
  <si>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</si>
  <si>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</si>
  <si>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</si>
  <si>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</si>
  <si>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</si>
  <si>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</si>
  <si>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</si>
  <si>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</si>
  <si>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</si>
  <si>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</si>
  <si>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</si>
  <si>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</si>
  <si>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</si>
  <si>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</si>
  <si>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</si>
  <si>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</si>
  <si>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</si>
  <si>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</si>
  <si>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</si>
  <si>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</si>
  <si>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</si>
  <si>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</si>
  <si>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</si>
  <si>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</si>
  <si>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</si>
  <si>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</si>
  <si>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</si>
  <si>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</si>
  <si>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</si>
  <si>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</si>
  <si>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</si>
  <si>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</si>
  <si>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</si>
  <si>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</si>
  <si>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</si>
  <si>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</si>
  <si>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</si>
  <si>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</si>
  <si>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</si>
  <si>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</si>
  <si>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</si>
  <si>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</si>
  <si>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</si>
  <si>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</si>
  <si>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</si>
  <si>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</si>
  <si>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</si>
  <si>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</si>
  <si>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</si>
  <si>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</si>
  <si>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</si>
  <si>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</si>
  <si>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</si>
  <si>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</si>
  <si>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</si>
  <si>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</si>
  <si>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</si>
  <si>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</si>
  <si>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</si>
  <si>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</si>
  <si>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</si>
  <si>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</si>
  <si>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</si>
  <si>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</si>
  <si>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</si>
  <si>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</si>
  <si>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</si>
  <si>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</si>
  <si>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</si>
  <si>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</si>
  <si>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</si>
  <si>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</si>
  <si>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</si>
  <si>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</si>
  <si>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</si>
  <si>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</si>
  <si>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</si>
  <si>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</si>
  <si>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</si>
  <si>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</si>
  <si>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</si>
  <si>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</si>
  <si>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</si>
  <si>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</si>
  <si>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</si>
  <si>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</si>
  <si>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</si>
  <si>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</si>
  <si>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</si>
  <si>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</si>
  <si>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</si>
  <si>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</si>
  <si>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</si>
  <si>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</si>
  <si>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</si>
  <si>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</si>
  <si>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</si>
  <si>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</si>
  <si>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</si>
  <si>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</si>
  <si>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</si>
  <si>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</si>
  <si>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</si>
  <si>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</si>
  <si>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</si>
  <si>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</si>
  <si>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</si>
  <si>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</si>
  <si>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</si>
  <si>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</si>
  <si>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</si>
  <si>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</si>
  <si>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</si>
  <si>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</si>
  <si>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</si>
  <si>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</si>
  <si>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</si>
  <si>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</si>
  <si>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</si>
  <si>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</si>
  <si>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</si>
  <si>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</si>
  <si>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</si>
  <si>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</si>
  <si>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</si>
  <si>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</si>
  <si>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</si>
  <si>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</si>
  <si>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</si>
  <si>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</si>
  <si>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</si>
  <si>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</si>
  <si>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</si>
  <si>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</si>
  <si>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</si>
  <si>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</si>
  <si>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</si>
  <si>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</si>
  <si>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</si>
  <si>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</si>
  <si>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</si>
  <si>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</si>
  <si>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</si>
  <si>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</si>
  <si>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</si>
  <si>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</si>
  <si>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</si>
  <si>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</si>
  <si>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</si>
  <si>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</si>
  <si>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</si>
  <si>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</si>
  <si>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</si>
  <si>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</si>
  <si>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</si>
  <si>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</si>
  <si>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</si>
  <si>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</si>
  <si>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</si>
  <si>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</si>
  <si>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</si>
  <si>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</si>
  <si>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</si>
  <si>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</si>
  <si>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</si>
  <si>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</si>
  <si>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</si>
  <si>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</si>
  <si>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</si>
  <si>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</si>
  <si>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</si>
  <si>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</si>
  <si>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</si>
  <si>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</si>
  <si>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</si>
  <si>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</si>
  <si>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</si>
  <si>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</si>
  <si>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</si>
  <si>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</si>
  <si>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</si>
  <si>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</si>
  <si>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</si>
  <si>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</si>
  <si>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</si>
  <si>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</si>
  <si>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</si>
  <si>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</si>
  <si>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</si>
  <si>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</si>
  <si>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</si>
  <si>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</si>
  <si>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</si>
  <si>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</si>
  <si>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</si>
  <si>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</si>
  <si>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</si>
  <si>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</si>
  <si>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</si>
  <si>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</si>
  <si>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</si>
  <si>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</si>
  <si>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</si>
  <si>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</si>
  <si>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</si>
  <si>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</si>
  <si>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</si>
  <si>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</si>
  <si>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</si>
  <si>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</si>
  <si>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</si>
  <si>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</si>
  <si>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</si>
  <si>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</si>
  <si>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</si>
  <si>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</si>
  <si>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</si>
  <si>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</si>
  <si>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</si>
  <si>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</si>
  <si>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</si>
  <si>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</si>
  <si>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</si>
  <si>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</si>
  <si>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</si>
  <si>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</si>
  <si>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</si>
  <si>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</si>
  <si>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</si>
  <si>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</si>
  <si>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</si>
  <si>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</si>
  <si>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</si>
  <si>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</si>
  <si>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</si>
  <si>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</si>
  <si>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</si>
  <si>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</si>
  <si>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</si>
  <si>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</si>
  <si>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</si>
  <si>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</si>
  <si>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</si>
  <si>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</si>
  <si>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</si>
  <si>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</si>
  <si>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</si>
  <si>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</si>
  <si>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</si>
  <si>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</si>
  <si>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</si>
  <si>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</si>
  <si>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</si>
  <si>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</si>
  <si>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</si>
  <si>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</si>
  <si>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</si>
  <si>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</si>
  <si>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</si>
  <si>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</si>
  <si>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</si>
  <si>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</si>
  <si>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</si>
  <si>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</si>
  <si>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</si>
  <si>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</si>
  <si>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</si>
  <si>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</si>
  <si>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</si>
  <si>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</si>
  <si>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</si>
  <si>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</si>
  <si>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</si>
  <si>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</si>
  <si>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</si>
  <si>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</si>
  <si>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</si>
  <si>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</si>
  <si>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</si>
  <si>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</si>
  <si>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</si>
  <si>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</si>
  <si>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</si>
  <si>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</si>
  <si>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</si>
  <si>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</si>
  <si>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</si>
  <si>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</si>
  <si>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</si>
  <si>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</si>
  <si>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</si>
  <si>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</si>
  <si>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</si>
  <si>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</si>
  <si>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</si>
  <si>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</si>
  <si>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</si>
  <si>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</si>
  <si>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</si>
  <si>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</si>
  <si>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</si>
  <si>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</si>
  <si>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</si>
  <si>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</si>
  <si>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</si>
  <si>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</si>
  <si>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</si>
  <si>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</si>
  <si>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</si>
  <si>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</si>
  <si>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</si>
  <si>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</si>
  <si>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</si>
  <si>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</si>
  <si>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</si>
  <si>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</si>
  <si>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</si>
  <si>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</si>
  <si>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</si>
  <si>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</si>
  <si>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</si>
  <si>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</si>
  <si>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</si>
  <si>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</si>
  <si>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</si>
  <si>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</si>
  <si>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</si>
  <si>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</si>
  <si>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</si>
  <si>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</si>
  <si>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</si>
  <si>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</si>
  <si>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</si>
  <si>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</si>
  <si>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</si>
  <si>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</si>
  <si>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</si>
  <si>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</si>
  <si>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</si>
  <si>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</si>
  <si>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</si>
  <si>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</si>
  <si>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</si>
  <si>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</si>
  <si>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</si>
  <si>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</si>
  <si>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</si>
  <si>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</si>
  <si>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</si>
  <si>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</si>
  <si>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</si>
  <si>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</si>
  <si>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</si>
  <si>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</si>
  <si>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</si>
  <si>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</si>
  <si>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</si>
  <si>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</si>
  <si>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</si>
  <si>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</si>
  <si>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</si>
  <si>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</si>
  <si>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</si>
  <si>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</si>
  <si>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</si>
  <si>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</si>
  <si>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</si>
  <si>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</si>
  <si>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</si>
  <si>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</si>
  <si>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</si>
  <si>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</si>
  <si>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</si>
  <si>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</si>
  <si>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</si>
  <si>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</si>
  <si>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</si>
  <si>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</si>
  <si>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</si>
  <si>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</si>
  <si>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</si>
  <si>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</si>
  <si>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</si>
  <si>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</si>
  <si>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</si>
  <si>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</si>
  <si>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</si>
  <si>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</si>
  <si>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</si>
  <si>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</si>
  <si>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</si>
  <si>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</si>
  <si>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</si>
  <si>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</si>
  <si>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</si>
  <si>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</si>
  <si>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</si>
  <si>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</si>
  <si>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</si>
  <si>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</si>
  <si>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</si>
  <si>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</si>
  <si>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</si>
  <si>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</si>
  <si>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</si>
  <si>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</si>
  <si>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</si>
  <si>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</si>
  <si>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</si>
  <si>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</si>
  <si>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</si>
  <si>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</si>
  <si>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</si>
  <si>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</si>
  <si>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</si>
  <si>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</si>
  <si>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</si>
  <si>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</si>
  <si>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</si>
  <si>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</si>
  <si>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</si>
  <si>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</si>
  <si>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</si>
  <si>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</si>
  <si>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</si>
  <si>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</si>
  <si>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</si>
  <si>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</si>
  <si>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</si>
  <si>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</si>
  <si>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</si>
  <si>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</si>
  <si>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</si>
  <si>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</si>
  <si>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</si>
  <si>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</si>
  <si>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</si>
  <si>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</si>
  <si>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</si>
  <si>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</si>
  <si>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</si>
  <si>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</si>
  <si>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</si>
  <si>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</si>
  <si>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</si>
  <si>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</si>
  <si>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</si>
  <si>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</si>
  <si>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</si>
  <si>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</si>
  <si>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</si>
  <si>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</si>
  <si>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</si>
  <si>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</si>
  <si>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</si>
  <si>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</si>
  <si>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</si>
  <si>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</si>
  <si>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</si>
  <si>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</si>
  <si>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</si>
  <si>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</si>
  <si>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</si>
  <si>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</si>
  <si>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</si>
  <si>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</si>
  <si>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</si>
  <si>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</si>
  <si>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</si>
  <si>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</si>
  <si>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</si>
  <si>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</si>
  <si>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</si>
  <si>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</si>
  <si>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</si>
  <si>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</si>
  <si>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</si>
  <si>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</si>
  <si>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</si>
  <si>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</si>
  <si>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</si>
  <si>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</si>
  <si>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</si>
  <si>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</si>
  <si>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</si>
  <si>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</si>
  <si>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</si>
  <si>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</si>
  <si>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</si>
  <si>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</si>
  <si>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</si>
  <si>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</si>
  <si>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</si>
  <si>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</si>
  <si>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</si>
  <si>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</si>
  <si>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</si>
  <si>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</si>
  <si>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</si>
  <si>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</si>
  <si>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</si>
  <si>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</si>
  <si>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</si>
  <si>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</si>
  <si>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</si>
  <si>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</si>
  <si>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</si>
  <si>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</si>
  <si>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</si>
  <si>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</si>
  <si>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</si>
  <si>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</si>
  <si>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</si>
  <si>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</si>
  <si>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</si>
  <si>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</si>
  <si>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</si>
  <si>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</si>
  <si>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</si>
  <si>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</si>
  <si>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</si>
  <si>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</si>
  <si>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</si>
  <si>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</si>
  <si>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</si>
  <si>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</si>
  <si>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</si>
  <si>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</si>
  <si>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</si>
  <si>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</si>
  <si>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</si>
  <si>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</si>
  <si>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</si>
  <si>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</si>
  <si>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</si>
  <si>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</si>
  <si>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</si>
  <si>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</si>
  <si>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</si>
  <si>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</si>
  <si>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</si>
  <si>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</si>
  <si>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</si>
  <si>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</si>
  <si>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</si>
  <si>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</si>
  <si>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</si>
  <si>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</si>
  <si>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</si>
  <si>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</si>
  <si>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</si>
  <si>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</si>
  <si>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</si>
  <si>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</si>
  <si>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</si>
  <si>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</si>
  <si>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</si>
  <si>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</si>
  <si>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</si>
  <si>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</si>
  <si>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</si>
  <si>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</si>
  <si>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</si>
  <si>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</si>
  <si>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</si>
  <si>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</si>
  <si>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</si>
  <si>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</si>
  <si>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</si>
  <si>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</si>
  <si>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</si>
  <si>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</si>
  <si>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</si>
  <si>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</si>
  <si>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</si>
  <si>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</si>
  <si>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</si>
  <si>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</si>
  <si>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</si>
  <si>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</si>
  <si>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</si>
  <si>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</si>
  <si>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</si>
  <si>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</si>
  <si>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</si>
  <si>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</si>
  <si>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</si>
  <si>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</si>
  <si>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</si>
  <si>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</si>
  <si>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</si>
  <si>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</si>
  <si>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</si>
  <si>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</si>
  <si>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</si>
  <si>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</si>
  <si>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</si>
  <si>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</si>
  <si>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</si>
  <si>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</si>
  <si>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</si>
  <si>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</si>
  <si>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</si>
  <si>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</si>
  <si>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</si>
  <si>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</si>
  <si>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</si>
  <si>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</si>
  <si>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</si>
  <si>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</si>
  <si>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</si>
  <si>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</si>
  <si>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</si>
  <si>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</si>
  <si>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</si>
  <si>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</si>
  <si>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</si>
  <si>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</si>
  <si>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</si>
  <si>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</si>
  <si>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</si>
  <si>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</si>
  <si>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</si>
  <si>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</si>
  <si>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</si>
  <si>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</si>
  <si>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</si>
  <si>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</si>
  <si>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</si>
  <si>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</si>
  <si>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</si>
  <si>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</si>
  <si>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</si>
  <si>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</si>
  <si>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</si>
  <si>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</si>
  <si>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</si>
  <si>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</si>
  <si>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</si>
  <si>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</si>
  <si>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</si>
  <si>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</si>
  <si>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</si>
  <si>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</si>
  <si>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</si>
  <si>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</si>
  <si>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</si>
  <si>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</si>
  <si>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</si>
  <si>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</si>
  <si>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</si>
  <si>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</si>
  <si>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</si>
  <si>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</si>
  <si>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</si>
  <si>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</si>
  <si>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</si>
  <si>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</si>
  <si>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</si>
  <si>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</si>
  <si>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</si>
  <si>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</si>
  <si>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</si>
  <si>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</si>
  <si>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</si>
  <si>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</si>
  <si>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</si>
  <si>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</si>
  <si>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</si>
  <si>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</si>
  <si>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</si>
  <si>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</si>
  <si>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</si>
  <si>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</si>
  <si>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</si>
  <si>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</si>
  <si>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</si>
  <si>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</si>
  <si>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</si>
  <si>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</si>
  <si>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</si>
  <si>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</si>
  <si>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</si>
  <si>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</si>
  <si>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</si>
  <si>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</si>
  <si>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</si>
  <si>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</si>
  <si>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</si>
  <si>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</si>
  <si>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</si>
  <si>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</si>
  <si>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</si>
  <si>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</si>
  <si>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</si>
  <si>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</si>
  <si>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</si>
  <si>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</si>
  <si>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</si>
  <si>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</si>
  <si>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</si>
  <si>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</si>
  <si>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</si>
  <si>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</si>
  <si>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</si>
  <si>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</si>
  <si>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</si>
  <si>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</si>
  <si>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</si>
  <si>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</si>
  <si>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</si>
  <si>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</si>
  <si>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</si>
  <si>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</si>
  <si>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</si>
  <si>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</si>
  <si>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</si>
  <si>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</si>
  <si>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</si>
  <si>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</si>
  <si>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</si>
  <si>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</si>
  <si>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</si>
  <si>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</si>
  <si>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</si>
  <si>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</si>
  <si>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</si>
  <si>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</si>
  <si>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</si>
  <si>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</si>
  <si>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</si>
  <si>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</si>
  <si>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</si>
  <si>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</si>
  <si>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</si>
  <si>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</si>
  <si>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</si>
  <si>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</si>
  <si>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</si>
  <si>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</si>
  <si>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</si>
  <si>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</si>
  <si>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</si>
  <si>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</si>
  <si>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</si>
  <si>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</si>
  <si>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</si>
  <si>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</si>
  <si>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</si>
  <si>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</si>
  <si>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</si>
  <si>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</si>
  <si>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</si>
  <si>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</si>
  <si>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</si>
  <si>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</si>
  <si>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</si>
  <si>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</si>
  <si>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</si>
  <si>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</si>
  <si>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</si>
  <si>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</si>
  <si>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</si>
  <si>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</si>
  <si>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</si>
  <si>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</si>
  <si>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</si>
  <si>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</si>
  <si>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</si>
  <si>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</si>
  <si>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</si>
  <si>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</si>
  <si>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</si>
  <si>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</si>
  <si>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</si>
  <si>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</si>
  <si>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</si>
  <si>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</si>
  <si>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</si>
  <si>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</si>
  <si>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</si>
  <si>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</si>
  <si>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</si>
  <si>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</si>
  <si>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</si>
  <si>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</si>
  <si>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</si>
  <si>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</si>
  <si>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</si>
  <si>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</si>
  <si>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</si>
  <si>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</si>
  <si>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</si>
  <si>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</si>
  <si>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</si>
  <si>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</si>
  <si>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</si>
  <si>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</si>
  <si>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</si>
  <si>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</si>
  <si>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</si>
  <si>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</si>
  <si>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</si>
  <si>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</si>
  <si>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</si>
  <si>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</si>
  <si>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</si>
  <si>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</si>
  <si>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</si>
  <si>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</si>
  <si>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</si>
  <si>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</si>
  <si>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</si>
  <si>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</si>
  <si>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</si>
  <si>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</si>
  <si>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</si>
  <si>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</si>
  <si>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</si>
  <si>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</si>
  <si>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</si>
  <si>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</si>
  <si>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</si>
  <si>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</si>
  <si>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</si>
  <si>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</si>
  <si>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</si>
  <si>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</si>
  <si>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</si>
  <si>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</si>
  <si>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</si>
  <si>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</si>
  <si>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</si>
  <si>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</si>
  <si>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</si>
  <si>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</si>
  <si>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</si>
  <si>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</si>
  <si>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</si>
  <si>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</si>
  <si>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</si>
  <si>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</si>
  <si>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</si>
  <si>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</si>
  <si>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</si>
  <si>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</si>
  <si>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</si>
  <si>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</si>
  <si>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</si>
  <si>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</si>
  <si>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</si>
  <si>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</si>
  <si>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</si>
  <si>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</si>
  <si>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</si>
  <si>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</si>
  <si>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</si>
  <si>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</si>
  <si>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</si>
  <si>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</si>
  <si>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</si>
  <si>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</si>
  <si>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</si>
  <si>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</si>
  <si>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</si>
  <si>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</si>
  <si>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</si>
  <si>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</si>
  <si>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</si>
  <si>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</si>
  <si>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</si>
  <si>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</si>
  <si>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</si>
  <si>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</si>
  <si>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</si>
  <si>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</si>
  <si>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</si>
  <si>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</si>
  <si>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</si>
  <si>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</si>
  <si>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</si>
  <si>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</si>
  <si>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</si>
  <si>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</si>
  <si>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</si>
  <si>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</si>
  <si>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</si>
  <si>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</si>
  <si>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</si>
  <si>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</si>
  <si>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</si>
  <si>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</si>
  <si>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</si>
  <si>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</si>
  <si>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</si>
  <si>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</si>
  <si>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</si>
  <si>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</si>
  <si>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</si>
  <si>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</si>
  <si>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</si>
  <si>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</si>
  <si>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</si>
  <si>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</si>
  <si>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</si>
  <si>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</si>
  <si>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</si>
  <si>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</si>
  <si>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</si>
  <si>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</si>
  <si>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</si>
  <si>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</si>
  <si>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</si>
  <si>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</si>
  <si>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</si>
  <si>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</si>
  <si>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</si>
  <si>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</si>
  <si>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</si>
  <si>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</si>
  <si>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</si>
  <si>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</si>
  <si>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</si>
  <si>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</si>
  <si>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</si>
  <si>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</si>
  <si>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</si>
  <si>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</si>
  <si>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</si>
  <si>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</si>
  <si>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</si>
  <si>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</si>
  <si>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</si>
  <si>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</si>
  <si>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</si>
  <si>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</si>
  <si>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</si>
  <si>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</si>
  <si>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</si>
  <si>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</si>
  <si>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</si>
  <si>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</si>
  <si>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</si>
  <si>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</si>
  <si>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</si>
  <si>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</si>
  <si>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</si>
  <si>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</si>
  <si>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</si>
  <si>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</si>
  <si>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</si>
  <si>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</si>
  <si>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</si>
  <si>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</si>
  <si>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</si>
  <si>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</si>
  <si>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</si>
  <si>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</si>
  <si>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</si>
  <si>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</si>
  <si>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</si>
  <si>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</si>
  <si>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</si>
  <si>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</si>
  <si>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</si>
  <si>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</si>
  <si>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</si>
  <si>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</si>
  <si>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</si>
  <si>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</si>
  <si>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</si>
  <si>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</si>
  <si>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</si>
  <si>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</si>
  <si>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</si>
  <si>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</si>
  <si>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</si>
  <si>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</si>
  <si>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</si>
  <si>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</si>
  <si>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</si>
  <si>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</si>
  <si>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</si>
  <si>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</si>
  <si>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</si>
  <si>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</si>
  <si>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</si>
  <si>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</si>
  <si>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</si>
  <si>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</si>
  <si>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</si>
  <si>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</si>
  <si>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</si>
  <si>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</si>
  <si>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</si>
  <si>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</si>
  <si>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</si>
  <si>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</si>
  <si>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</si>
  <si>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</si>
  <si>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</si>
  <si>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</si>
  <si>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</si>
  <si>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</si>
  <si>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</si>
  <si>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</si>
  <si>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</si>
  <si>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</si>
  <si>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</si>
  <si>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</si>
  <si>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</si>
  <si>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</si>
  <si>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</si>
  <si>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</si>
  <si>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</si>
  <si>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</si>
  <si>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</si>
  <si>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</si>
  <si>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</si>
  <si>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</si>
  <si>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</si>
  <si>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</si>
  <si>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</si>
  <si>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</si>
  <si>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</si>
  <si>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</si>
  <si>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</si>
  <si>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</si>
  <si>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</si>
  <si>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</si>
  <si>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</si>
  <si>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</si>
  <si>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</si>
  <si>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</si>
  <si>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</si>
  <si>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</si>
  <si>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</si>
  <si>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</si>
  <si>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</si>
  <si>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</si>
  <si>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</si>
  <si>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</si>
  <si>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</si>
  <si>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</si>
  <si>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</si>
  <si>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</si>
  <si>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</si>
  <si>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</si>
  <si>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</si>
  <si>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</si>
  <si>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</si>
  <si>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</si>
  <si>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</si>
  <si>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</si>
  <si>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</si>
  <si>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</si>
  <si>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</si>
  <si>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</si>
  <si>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</si>
  <si>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</si>
  <si>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</si>
  <si>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</si>
  <si>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</si>
  <si>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</si>
  <si>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</si>
  <si>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</si>
  <si>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</si>
  <si>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</si>
  <si>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</si>
  <si>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</si>
  <si>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</si>
  <si>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</si>
  <si>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</si>
  <si>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</si>
  <si>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</si>
  <si>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</si>
  <si>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</si>
  <si>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</si>
  <si>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</si>
  <si>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</si>
  <si>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</si>
  <si>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</si>
  <si>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</si>
  <si>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</si>
  <si>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</si>
  <si>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</si>
  <si>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</si>
  <si>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</si>
  <si>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</si>
  <si>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</si>
  <si>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</si>
  <si>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</si>
  <si>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</si>
  <si>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</si>
  <si>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</si>
  <si>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</si>
  <si>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</si>
  <si>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</si>
  <si>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</si>
  <si>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</si>
  <si>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</si>
  <si>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</si>
  <si>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</si>
  <si>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</si>
  <si>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</si>
  <si>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</si>
  <si>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</si>
  <si>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</si>
  <si>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</si>
  <si>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</si>
  <si>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</si>
  <si>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</si>
  <si>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</si>
  <si>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</si>
  <si>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</si>
  <si>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</si>
  <si>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</si>
  <si>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</si>
  <si>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</si>
  <si>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</si>
  <si>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</si>
  <si>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</si>
  <si>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</si>
  <si>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</si>
  <si>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</si>
  <si>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</si>
  <si>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</si>
  <si>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</si>
  <si>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</si>
  <si>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</si>
  <si>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</si>
  <si>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</si>
  <si>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</si>
  <si>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</si>
  <si>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</si>
  <si>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</si>
  <si>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</si>
  <si>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</si>
  <si>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</si>
  <si>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</si>
  <si>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</si>
  <si>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</si>
  <si>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</si>
  <si>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</si>
  <si>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</si>
  <si>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</si>
  <si>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</si>
  <si>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</si>
  <si>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</si>
  <si>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</si>
  <si>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</si>
  <si>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</si>
  <si>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</si>
  <si>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</si>
  <si>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</si>
  <si>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</si>
  <si>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</si>
  <si>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</si>
  <si>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</si>
  <si>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</si>
  <si>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</si>
  <si>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</si>
  <si>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</si>
  <si>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</si>
  <si>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</si>
  <si>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</si>
  <si>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</si>
  <si>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</si>
  <si>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</si>
  <si>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</si>
  <si>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</si>
  <si>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</si>
  <si>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</si>
  <si>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</si>
  <si>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</si>
  <si>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</si>
  <si>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</si>
  <si>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</si>
  <si>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</si>
  <si>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</si>
  <si>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</si>
  <si>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</si>
  <si>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</si>
  <si>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</si>
  <si>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</si>
  <si>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</si>
  <si>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</si>
  <si>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</si>
  <si>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</si>
  <si>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</si>
  <si>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</si>
  <si>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</si>
  <si>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</si>
  <si>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</si>
  <si>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</si>
  <si>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</si>
  <si>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</si>
  <si>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</si>
  <si>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</si>
  <si>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</si>
  <si>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</si>
  <si>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</si>
  <si>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</si>
  <si>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</si>
  <si>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</si>
  <si>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</si>
  <si>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</si>
  <si>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</si>
  <si>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</si>
  <si>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</si>
  <si>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</si>
  <si>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</si>
  <si>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</si>
  <si>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</si>
  <si>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</si>
  <si>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</si>
  <si>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</si>
  <si>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</si>
  <si>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</si>
  <si>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</si>
  <si>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</si>
  <si>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</si>
  <si>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</si>
  <si>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</si>
  <si>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</si>
  <si>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</si>
  <si>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</si>
  <si>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</si>
  <si>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</si>
  <si>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</si>
  <si>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</si>
  <si>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</si>
  <si>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</si>
  <si>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</si>
  <si>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</si>
  <si>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</si>
  <si>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</si>
  <si>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</si>
  <si>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</si>
  <si>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</si>
  <si>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</si>
  <si>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</si>
  <si>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</si>
  <si>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</si>
  <si>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</si>
  <si>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</si>
  <si>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</si>
  <si>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</si>
  <si>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</si>
  <si>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</si>
  <si>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</si>
  <si>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</si>
  <si>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</si>
  <si>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</si>
  <si>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</si>
  <si>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</si>
  <si>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</si>
  <si>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</si>
  <si>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</si>
  <si>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</si>
  <si>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</si>
  <si>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</si>
  <si>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</si>
  <si>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</si>
  <si>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</si>
  <si>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</si>
  <si>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</si>
  <si>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</si>
  <si>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</si>
  <si>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</si>
  <si>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</si>
  <si>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</si>
  <si>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</si>
  <si>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</si>
  <si>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</si>
  <si>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</si>
  <si>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</si>
  <si>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</si>
  <si>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</si>
  <si>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</si>
  <si>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</si>
  <si>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</si>
  <si>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</si>
  <si>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</si>
  <si>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</si>
  <si>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</si>
  <si>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</si>
  <si>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</si>
  <si>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</si>
  <si>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</si>
  <si>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</si>
  <si>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</si>
  <si>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</si>
  <si>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</si>
  <si>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</si>
  <si>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</si>
  <si>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</si>
  <si>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</si>
  <si>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</si>
  <si>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</si>
  <si>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</si>
  <si>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</si>
  <si>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</si>
  <si>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</si>
  <si>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</si>
  <si>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</si>
  <si>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</si>
  <si>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</si>
  <si>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</si>
  <si>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</si>
  <si>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</si>
  <si>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</si>
  <si>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</si>
  <si>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</si>
  <si>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</si>
  <si>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</si>
  <si>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</si>
  <si>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</si>
  <si>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</si>
  <si>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</si>
  <si>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</si>
  <si>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</si>
  <si>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</si>
  <si>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</si>
  <si>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</si>
  <si>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</si>
  <si>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</si>
  <si>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</si>
  <si>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</si>
  <si>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</si>
  <si>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</si>
  <si>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</si>
  <si>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</si>
  <si>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</si>
  <si>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</si>
  <si>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</si>
  <si>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</si>
  <si>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</si>
  <si>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</si>
  <si>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</si>
  <si>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</si>
  <si>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</si>
  <si>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</si>
  <si>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</si>
  <si>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</si>
  <si>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</si>
  <si>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</si>
  <si>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</si>
  <si>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</si>
  <si>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</si>
  <si>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</si>
  <si>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</si>
  <si>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</si>
  <si>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</si>
  <si>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</si>
  <si>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</si>
  <si>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</si>
  <si>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</si>
  <si>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</si>
  <si>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</si>
  <si>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</si>
  <si>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</si>
  <si>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</si>
  <si>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</si>
  <si>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</si>
  <si>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</si>
  <si>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</si>
  <si>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</si>
  <si>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</si>
  <si>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</si>
  <si>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</si>
  <si>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</si>
  <si>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</si>
  <si>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</si>
  <si>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</si>
  <si>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</si>
  <si>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</si>
  <si>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</si>
  <si>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</si>
  <si>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</si>
  <si>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</si>
  <si>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</si>
  <si>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</si>
  <si>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</si>
  <si>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</si>
  <si>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</si>
  <si>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</si>
  <si>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</si>
  <si>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</si>
  <si>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</si>
  <si>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</si>
  <si>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</si>
  <si>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</si>
  <si>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</si>
  <si>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</si>
  <si>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</si>
  <si>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</si>
  <si>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</si>
  <si>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</si>
  <si>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</si>
  <si>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</si>
  <si>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</si>
  <si>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</si>
  <si>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</si>
  <si>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</si>
  <si>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</si>
  <si>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</si>
  <si>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</si>
  <si>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</si>
  <si>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</si>
  <si>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</si>
  <si>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</si>
  <si>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</si>
  <si>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</si>
  <si>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</si>
  <si>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</si>
  <si>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</si>
  <si>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</si>
  <si>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</si>
  <si>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</si>
  <si>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</si>
  <si>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</si>
  <si>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</si>
  <si>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</si>
  <si>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</si>
  <si>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</si>
  <si>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</si>
  <si>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</si>
  <si>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</si>
  <si>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</si>
  <si>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</si>
  <si>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</si>
  <si>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</si>
  <si>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</si>
  <si>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</si>
  <si>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</si>
  <si>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</si>
  <si>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</si>
  <si>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</si>
  <si>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</si>
  <si>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</si>
  <si>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</si>
  <si>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</si>
  <si>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</si>
  <si>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</si>
  <si>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</si>
  <si>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</si>
  <si>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</si>
  <si>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</si>
  <si>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</si>
  <si>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</si>
  <si>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</si>
  <si>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</si>
  <si>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</si>
  <si>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</si>
  <si>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</si>
  <si>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</si>
  <si>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</si>
  <si>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</si>
  <si>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</si>
  <si>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</si>
  <si>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</si>
  <si>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</si>
  <si>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</si>
  <si>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</si>
  <si>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</si>
  <si>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</si>
  <si>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</si>
  <si>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</si>
  <si>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</si>
  <si>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</si>
  <si>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</si>
  <si>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</si>
  <si>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</si>
  <si>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</si>
  <si>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</si>
  <si>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</si>
  <si>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</si>
  <si>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</si>
  <si>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</si>
  <si>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</si>
  <si>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</si>
  <si>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</si>
  <si>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</si>
  <si>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</si>
  <si>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</si>
  <si>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</si>
  <si>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</si>
  <si>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</si>
  <si>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</si>
  <si>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</si>
  <si>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</si>
  <si>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</si>
  <si>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</si>
  <si>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</si>
  <si>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</si>
  <si>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</si>
  <si>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</si>
  <si>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</si>
  <si>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</si>
  <si>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</si>
  <si>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</si>
  <si>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</si>
  <si>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</si>
  <si>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</si>
  <si>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</si>
  <si>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</si>
  <si>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</si>
  <si>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</si>
  <si>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</si>
  <si>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</si>
  <si>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</si>
  <si>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</si>
  <si>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</si>
  <si>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</si>
  <si>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</si>
  <si>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</si>
  <si>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</si>
  <si>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</si>
  <si>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</si>
  <si>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</si>
  <si>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</si>
  <si>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</si>
  <si>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</si>
  <si>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</si>
  <si>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</si>
  <si>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</si>
  <si>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</si>
  <si>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</si>
  <si>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</si>
  <si>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</si>
  <si>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</si>
  <si>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</si>
  <si>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</si>
  <si>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</si>
  <si>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</si>
  <si>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</si>
  <si>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</si>
  <si>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</si>
  <si>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</si>
  <si>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</si>
  <si>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</si>
  <si>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</si>
  <si>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</si>
  <si>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</si>
  <si>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</si>
  <si>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</si>
  <si>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</si>
  <si>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</si>
  <si>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</si>
  <si>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</si>
  <si>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</si>
  <si>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</si>
  <si>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</si>
  <si>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</si>
  <si>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</si>
  <si>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</si>
  <si>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</si>
  <si>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</si>
  <si>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</si>
  <si>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</si>
  <si>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</si>
  <si>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</si>
  <si>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</si>
  <si>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</si>
  <si>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</si>
  <si>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</si>
  <si>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</si>
  <si>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</si>
  <si>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</si>
  <si>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</si>
  <si>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</si>
  <si>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</si>
  <si>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</si>
  <si>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</si>
  <si>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</si>
  <si>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</si>
  <si>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</si>
  <si>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</si>
  <si>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</si>
  <si>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</si>
  <si>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</si>
  <si>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</si>
  <si>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</si>
  <si>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</si>
  <si>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</si>
  <si>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</si>
  <si>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</si>
  <si>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</si>
  <si>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</si>
  <si>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</si>
  <si>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</si>
  <si>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</si>
  <si>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</si>
  <si>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</si>
  <si>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</si>
  <si>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</si>
  <si>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</si>
  <si>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</si>
  <si>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</si>
  <si>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</si>
  <si>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</si>
  <si>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</si>
  <si>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</si>
  <si>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</si>
  <si>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</si>
  <si>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</si>
  <si>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</si>
  <si>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</si>
  <si>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</si>
  <si>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</si>
  <si>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</si>
  <si>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</si>
  <si>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</si>
  <si>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</si>
  <si>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</si>
  <si>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</si>
  <si>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</si>
  <si>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</si>
  <si>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</si>
  <si>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</si>
  <si>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</si>
  <si>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</si>
  <si>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</si>
  <si>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</si>
  <si>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</si>
  <si>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</si>
  <si>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</si>
  <si>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</si>
  <si>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</si>
  <si>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</si>
  <si>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</si>
  <si>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</si>
  <si>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</si>
  <si>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</si>
  <si>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</si>
  <si>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</si>
  <si>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</si>
  <si>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</si>
  <si>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</si>
  <si>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</si>
  <si>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</si>
  <si>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</si>
  <si>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</si>
  <si>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</si>
  <si>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</si>
  <si>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</si>
  <si>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</si>
  <si>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</si>
  <si>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</si>
  <si>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</si>
  <si>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</si>
  <si>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</si>
  <si>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</si>
  <si>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</si>
  <si>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</si>
  <si>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</si>
  <si>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</si>
  <si>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</si>
  <si>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</si>
  <si>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</si>
  <si>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</si>
  <si>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</si>
  <si>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</si>
  <si>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</si>
  <si>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</si>
  <si>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</si>
  <si>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</si>
  <si>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</si>
  <si>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</si>
  <si>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</si>
  <si>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</si>
  <si>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</si>
  <si>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</si>
  <si>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</si>
  <si>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</si>
  <si>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</si>
  <si>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</si>
  <si>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</si>
  <si>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</si>
  <si>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</si>
  <si>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</si>
  <si>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</si>
  <si>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</si>
  <si>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</si>
  <si>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</si>
  <si>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</si>
  <si>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</si>
  <si>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</si>
  <si>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</si>
  <si>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</si>
  <si>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</si>
  <si>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</si>
  <si>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</si>
  <si>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</si>
  <si>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</si>
  <si>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</si>
  <si>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</si>
  <si>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</si>
  <si>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</si>
  <si>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</si>
  <si>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</si>
  <si>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</si>
  <si>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</si>
  <si>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</si>
  <si>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</si>
  <si>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</si>
  <si>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</si>
  <si>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</si>
  <si>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</si>
  <si>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</si>
  <si>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</si>
  <si>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</si>
  <si>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</si>
  <si>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</si>
  <si>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</si>
  <si>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</si>
  <si>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</si>
  <si>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</si>
  <si>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</si>
  <si>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</si>
  <si>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</si>
  <si>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</si>
  <si>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</si>
  <si>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</si>
  <si>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</si>
  <si>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</si>
  <si>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</si>
  <si>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</si>
  <si>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</si>
  <si>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</si>
  <si>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</si>
  <si>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</si>
  <si>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</si>
  <si>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</si>
  <si>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</si>
  <si>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</si>
  <si>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</si>
  <si>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</si>
  <si>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</si>
  <si>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</si>
  <si>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</si>
  <si>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</si>
  <si>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</si>
  <si>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</si>
  <si>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</si>
  <si>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</si>
  <si>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</si>
  <si>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</si>
  <si>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</si>
  <si>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</si>
  <si>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</si>
  <si>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</si>
  <si>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</si>
  <si>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</si>
  <si>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</si>
  <si>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</si>
  <si>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</si>
  <si>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</si>
  <si>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</si>
  <si>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</si>
  <si>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</si>
  <si>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</si>
  <si>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</si>
  <si>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</si>
  <si>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</si>
  <si>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</si>
  <si>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</si>
  <si>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</si>
  <si>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</si>
  <si>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</si>
  <si>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</si>
  <si>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</si>
  <si>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</si>
  <si>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</si>
  <si>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</si>
  <si>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</si>
  <si>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</si>
  <si>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</si>
  <si>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</si>
  <si>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</si>
  <si>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</si>
  <si>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</si>
  <si>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</si>
  <si>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</si>
  <si>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</si>
  <si>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</si>
  <si>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</si>
  <si>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</si>
  <si>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</si>
  <si>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</si>
  <si>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</si>
  <si>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</si>
  <si>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</si>
  <si>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</si>
  <si>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</si>
  <si>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</si>
  <si>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</si>
  <si>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</si>
  <si>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</si>
  <si>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</si>
  <si>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</si>
  <si>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</si>
  <si>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</si>
  <si>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</si>
  <si>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</si>
  <si>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</si>
  <si>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</si>
  <si>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</si>
  <si>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</si>
  <si>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</si>
  <si>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</si>
  <si>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</si>
  <si>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</si>
  <si>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</si>
  <si>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</si>
  <si>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</si>
  <si>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</si>
  <si>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</si>
  <si>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</si>
  <si>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</si>
  <si>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</si>
  <si>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</si>
  <si>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</si>
  <si>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</si>
  <si>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</si>
  <si>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</si>
  <si>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</si>
  <si>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</si>
  <si>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</si>
  <si>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</si>
  <si>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</si>
  <si>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</si>
  <si>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</si>
  <si>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</si>
  <si>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</si>
  <si>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</si>
  <si>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</si>
  <si>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</si>
  <si>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</si>
  <si>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</si>
  <si>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</si>
  <si>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</si>
  <si>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</si>
  <si>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</si>
  <si>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</si>
  <si>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</si>
  <si>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</si>
  <si>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</si>
  <si>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</si>
  <si>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</si>
  <si>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</si>
  <si>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</si>
  <si>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</si>
  <si>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</si>
  <si>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</si>
  <si>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</si>
  <si>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</si>
  <si>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</si>
  <si>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</si>
  <si>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</si>
  <si>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</si>
  <si>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</si>
  <si>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</si>
  <si>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</si>
  <si>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</si>
  <si>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</si>
  <si>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</si>
  <si>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</si>
  <si>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</si>
  <si>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</si>
  <si>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</si>
  <si>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</si>
  <si>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</si>
  <si>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</si>
  <si>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</si>
  <si>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</si>
  <si>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</si>
  <si>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</si>
  <si>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</si>
  <si>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</si>
  <si>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</si>
  <si>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</si>
  <si>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</si>
  <si>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</si>
  <si>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</si>
  <si>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</si>
  <si>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</si>
  <si>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</si>
  <si>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</si>
  <si>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</si>
  <si>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</si>
  <si>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</si>
  <si>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</si>
  <si>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</si>
  <si>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</si>
  <si>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</si>
  <si>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</si>
  <si>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</si>
  <si>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</si>
  <si>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</si>
  <si>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</si>
  <si>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</si>
  <si>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</si>
  <si>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</si>
  <si>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</si>
  <si>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</si>
  <si>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</si>
  <si>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</si>
  <si>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</si>
  <si>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</si>
  <si>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</si>
  <si>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</si>
  <si>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</si>
  <si>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</si>
  <si>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</si>
  <si>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</si>
  <si>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</si>
  <si>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</si>
  <si>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</si>
  <si>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</si>
  <si>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</si>
  <si>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</si>
  <si>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</si>
  <si>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</si>
  <si>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</si>
  <si>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</si>
  <si>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</si>
  <si>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</si>
  <si>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</si>
  <si>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</si>
  <si>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</si>
  <si>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</si>
  <si>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</si>
  <si>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</si>
  <si>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</si>
  <si>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</si>
  <si>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</si>
  <si>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</si>
  <si>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</si>
  <si>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</si>
  <si>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</si>
  <si>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</si>
  <si>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</si>
  <si>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</si>
  <si>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</si>
  <si>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</si>
  <si>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</si>
  <si>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</si>
  <si>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</si>
  <si>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</si>
  <si>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</si>
  <si>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</si>
  <si>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</si>
  <si>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</si>
  <si>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</si>
  <si>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</si>
  <si>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</si>
  <si>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</si>
  <si>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</si>
  <si>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</si>
  <si>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</si>
  <si>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</si>
  <si>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</si>
  <si>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</si>
  <si>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</si>
  <si>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</si>
  <si>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</si>
  <si>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</si>
  <si>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</si>
  <si>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</si>
  <si>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</si>
  <si>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</si>
  <si>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</si>
  <si>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</si>
  <si>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</si>
  <si>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</si>
  <si>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</si>
  <si>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</si>
  <si>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</si>
  <si>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</si>
  <si>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</si>
  <si>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</si>
  <si>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</si>
  <si>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</si>
  <si>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</si>
  <si>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</si>
  <si>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</si>
  <si>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</si>
  <si>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</si>
  <si>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</si>
  <si>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</si>
  <si>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</si>
  <si>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</si>
  <si>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</si>
  <si>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</si>
  <si>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</si>
  <si>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</si>
  <si>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</si>
  <si>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</si>
  <si>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</si>
  <si>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</si>
  <si>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</si>
  <si>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</si>
  <si>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</si>
  <si>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</si>
  <si>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</si>
  <si>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</si>
  <si>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</si>
  <si>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</si>
  <si>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</si>
  <si>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</si>
  <si>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</si>
  <si>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</si>
  <si>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</si>
  <si>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</si>
  <si>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</si>
  <si>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</si>
  <si>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</si>
  <si>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</si>
  <si>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</si>
  <si>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</si>
  <si>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</si>
  <si>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</si>
  <si>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</si>
  <si>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</si>
  <si>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</si>
  <si>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</si>
  <si>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</si>
  <si>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</si>
  <si>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</si>
  <si>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</si>
  <si>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</si>
  <si>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</si>
  <si>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</si>
  <si>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</si>
  <si>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</si>
  <si>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</si>
  <si>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</si>
  <si>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</si>
  <si>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</si>
  <si>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</si>
  <si>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</si>
  <si>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</si>
  <si>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</si>
  <si>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</si>
  <si>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</si>
  <si>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</si>
  <si>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</si>
  <si>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</si>
  <si>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</si>
  <si>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</si>
  <si>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</si>
  <si>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</si>
  <si>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</si>
  <si>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</si>
  <si>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</si>
  <si>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</si>
  <si>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</si>
  <si>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</si>
  <si>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</si>
  <si>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</si>
  <si>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</si>
  <si>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</si>
  <si>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</si>
  <si>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</si>
  <si>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</si>
  <si>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</si>
  <si>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</si>
  <si>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</si>
  <si>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</si>
  <si>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</si>
  <si>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</si>
  <si>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</si>
  <si>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</si>
  <si>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</si>
  <si>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</si>
  <si>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</si>
  <si>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</si>
  <si>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</si>
  <si>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</si>
  <si>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</si>
  <si>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</si>
  <si>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</si>
  <si>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</si>
  <si>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</si>
  <si>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</si>
  <si>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</si>
  <si>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</si>
  <si>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</si>
  <si>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</si>
  <si>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</si>
  <si>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</si>
  <si>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</si>
  <si>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</si>
  <si>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</si>
  <si>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</si>
  <si>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</si>
  <si>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</si>
  <si>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</si>
  <si>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</si>
  <si>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</si>
  <si>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</si>
  <si>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</si>
  <si>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</si>
  <si>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</si>
  <si>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</si>
  <si>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</si>
  <si>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</si>
  <si>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</si>
  <si>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</si>
  <si>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</si>
  <si>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</si>
  <si>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</si>
  <si>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</si>
  <si>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</si>
  <si>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</si>
  <si>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</si>
  <si>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</si>
  <si>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</si>
  <si>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</si>
  <si>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</si>
  <si>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</si>
  <si>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</si>
  <si>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</si>
  <si>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</si>
  <si>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</si>
  <si>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</si>
  <si>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</si>
  <si>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</si>
  <si>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</si>
  <si>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</si>
  <si>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</si>
  <si>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</si>
  <si>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</si>
  <si>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</si>
  <si>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</si>
  <si>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</si>
  <si>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</si>
  <si>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</si>
  <si>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</si>
  <si>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</si>
  <si>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</si>
  <si>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</si>
  <si>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</si>
  <si>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</si>
  <si>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</si>
  <si>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</si>
  <si>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</si>
  <si>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</si>
  <si>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</si>
  <si>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</si>
  <si>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</si>
  <si>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</si>
  <si>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</si>
  <si>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</si>
  <si>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</si>
  <si>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</si>
  <si>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</si>
  <si>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</si>
  <si>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</si>
  <si>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</si>
  <si>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</si>
  <si>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</si>
  <si>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</si>
  <si>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</si>
  <si>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</si>
  <si>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</si>
  <si>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</si>
  <si>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</si>
  <si>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</si>
  <si>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</si>
  <si>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</si>
  <si>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</si>
  <si>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</si>
  <si>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</si>
  <si>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</si>
  <si>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</si>
  <si>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</si>
  <si>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</si>
  <si>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</si>
  <si>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</si>
  <si>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</si>
  <si>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</si>
  <si>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</si>
  <si>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</si>
  <si>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</si>
  <si>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</si>
  <si>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</si>
  <si>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</si>
  <si>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</si>
  <si>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</si>
  <si>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</si>
  <si>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</si>
  <si>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</si>
  <si>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</si>
  <si>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</si>
  <si>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</si>
  <si>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</si>
  <si>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</si>
  <si>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</si>
  <si>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</si>
  <si>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</si>
  <si>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</si>
  <si>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</si>
  <si>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</si>
  <si>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</si>
  <si>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</si>
  <si>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</si>
  <si>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</si>
  <si>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</si>
  <si>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</si>
  <si>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</si>
  <si>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</si>
  <si>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</si>
  <si>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</si>
  <si>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</si>
  <si>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</si>
  <si>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</si>
  <si>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</si>
  <si>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</si>
  <si>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</si>
  <si>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</si>
  <si>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</si>
  <si>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</si>
  <si>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</si>
  <si>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</si>
  <si>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</si>
  <si>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</si>
  <si>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</si>
  <si>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</si>
  <si>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</si>
  <si>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</si>
  <si>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</si>
  <si>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</si>
  <si>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</si>
  <si>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</si>
  <si>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</si>
  <si>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</si>
  <si>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</si>
  <si>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</si>
  <si>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</si>
  <si>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</si>
  <si>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</si>
  <si>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</si>
  <si>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</si>
  <si>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</si>
  <si>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</si>
  <si>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</si>
  <si>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</si>
  <si>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</si>
  <si>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</si>
  <si>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</si>
  <si>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</si>
  <si>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</si>
  <si>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</si>
  <si>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</si>
  <si>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</si>
  <si>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</si>
  <si>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</si>
  <si>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</si>
  <si>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</si>
  <si>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</si>
  <si>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</si>
  <si>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</si>
  <si>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</si>
  <si>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</si>
  <si>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</si>
  <si>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</si>
  <si>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</si>
  <si>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</si>
  <si>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</si>
  <si>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</si>
  <si>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</si>
  <si>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</si>
  <si>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</si>
  <si>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</si>
  <si>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</si>
  <si>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</si>
  <si>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</si>
  <si>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</si>
  <si>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</si>
  <si>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</si>
  <si>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</si>
  <si>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</si>
  <si>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</si>
  <si>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</si>
  <si>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</si>
  <si>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</si>
  <si>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</si>
  <si>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</si>
  <si>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</si>
  <si>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</si>
  <si>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</si>
  <si>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</si>
  <si>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</si>
  <si>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</si>
  <si>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</si>
  <si>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</si>
  <si>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</si>
  <si>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</si>
  <si>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</si>
  <si>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</si>
  <si>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</si>
  <si>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</si>
  <si>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</si>
  <si>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</si>
  <si>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</si>
  <si>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</si>
  <si>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</si>
  <si>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</si>
  <si>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</si>
  <si>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</si>
  <si>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</si>
  <si>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</si>
  <si>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</si>
  <si>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</si>
  <si>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</si>
  <si>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</si>
  <si>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</si>
  <si>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</si>
  <si>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</si>
  <si>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</si>
  <si>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</si>
  <si>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</si>
  <si>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</si>
  <si>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</si>
  <si>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</si>
  <si>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</si>
  <si>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</si>
  <si>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</si>
  <si>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</si>
  <si>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</si>
  <si>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</si>
  <si>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</si>
  <si>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</si>
  <si>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</si>
  <si>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</si>
  <si>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</si>
  <si>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</si>
  <si>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</si>
  <si>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</si>
  <si>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</si>
  <si>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</si>
  <si>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</si>
  <si>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</si>
  <si>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</si>
  <si>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</si>
  <si>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</si>
  <si>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</si>
  <si>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</si>
  <si>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</si>
  <si>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</si>
  <si>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</si>
  <si>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</si>
  <si>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</si>
  <si>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</si>
  <si>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</si>
  <si>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</si>
  <si>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</si>
  <si>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</si>
  <si>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</si>
  <si>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</si>
  <si>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</si>
  <si>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</si>
  <si>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</si>
  <si>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</si>
  <si>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</si>
  <si>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</si>
  <si>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</si>
  <si>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</si>
  <si>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</si>
  <si>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</si>
  <si>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</si>
  <si>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</si>
  <si>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</si>
  <si>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</si>
  <si>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</si>
  <si>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</si>
  <si>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</si>
  <si>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</si>
  <si>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</si>
  <si>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</si>
  <si>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</si>
  <si>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</si>
  <si>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</si>
  <si>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</si>
  <si>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</si>
  <si>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</si>
  <si>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</si>
  <si>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</si>
  <si>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</si>
  <si>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</si>
  <si>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</si>
  <si>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</si>
  <si>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</si>
  <si>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</si>
  <si>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</si>
  <si>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</si>
  <si>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</si>
  <si>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</si>
  <si>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</si>
  <si>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</si>
  <si>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</si>
  <si>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</si>
  <si>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</si>
  <si>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</si>
  <si>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</si>
  <si>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</si>
  <si>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</si>
  <si>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</si>
  <si>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</si>
  <si>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</si>
  <si>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</si>
  <si>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</si>
  <si>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</si>
  <si>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</si>
  <si>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</si>
  <si>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</si>
  <si>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</si>
  <si>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</si>
  <si>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</si>
  <si>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</si>
  <si>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</si>
  <si>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</si>
  <si>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</si>
  <si>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</si>
  <si>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</si>
  <si>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</si>
  <si>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</si>
  <si>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</si>
  <si>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</si>
  <si>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</si>
  <si>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</si>
  <si>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</si>
  <si>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</si>
  <si>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</si>
  <si>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</si>
  <si>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</si>
  <si>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</si>
  <si>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</si>
  <si>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</si>
  <si>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</si>
  <si>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</si>
  <si>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</si>
  <si>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</si>
  <si>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</si>
  <si>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</si>
  <si>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</si>
  <si>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</si>
  <si>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</si>
  <si>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</si>
  <si>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</si>
  <si>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</si>
  <si>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</si>
  <si>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</si>
  <si>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</si>
  <si>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</si>
  <si>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</si>
  <si>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</si>
  <si>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</si>
  <si>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</si>
  <si>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</si>
  <si>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</si>
  <si>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</si>
  <si>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</si>
  <si>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</si>
  <si>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</si>
  <si>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</si>
  <si>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</si>
  <si>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</si>
  <si>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</si>
  <si>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</si>
  <si>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</si>
  <si>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</si>
  <si>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</si>
  <si>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</si>
  <si>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</si>
  <si>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</si>
  <si>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</si>
  <si>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</si>
  <si>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</si>
  <si>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</si>
  <si>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</si>
  <si>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</si>
  <si>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</si>
  <si>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</si>
  <si>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</si>
  <si>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</si>
  <si>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</si>
  <si>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</si>
  <si>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</si>
  <si>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</si>
  <si>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</si>
  <si>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</si>
  <si>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</si>
  <si>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</si>
  <si>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</si>
  <si>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</si>
  <si>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</si>
  <si>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</si>
  <si>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</si>
  <si>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</si>
  <si>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</si>
  <si>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</si>
  <si>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</si>
  <si>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</si>
  <si>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</si>
  <si>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</si>
  <si>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</si>
  <si>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</si>
  <si>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</si>
  <si>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</si>
  <si>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</si>
  <si>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</si>
  <si>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</si>
  <si>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</si>
  <si>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</si>
  <si>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</si>
  <si>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</si>
  <si>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</si>
  <si>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</si>
  <si>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</si>
  <si>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</si>
  <si>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</si>
  <si>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</si>
  <si>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</si>
  <si>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</si>
  <si>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</si>
  <si>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</si>
  <si>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</si>
  <si>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</si>
  <si>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</si>
  <si>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</si>
  <si>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</si>
  <si>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</si>
  <si>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</si>
  <si>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</si>
  <si>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</si>
  <si>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</si>
  <si>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</si>
  <si>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</si>
  <si>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</si>
  <si>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</si>
  <si>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</si>
  <si>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</si>
  <si>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</si>
  <si>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</si>
  <si>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</si>
  <si>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</si>
  <si>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</si>
  <si>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</si>
  <si>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</si>
  <si>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</si>
  <si>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</si>
  <si>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</si>
  <si>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</si>
  <si>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</si>
  <si>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</si>
  <si>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</si>
  <si>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</si>
  <si>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</si>
  <si>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</si>
  <si>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</si>
  <si>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</si>
  <si>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</si>
  <si>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</si>
  <si>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</si>
  <si>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</si>
  <si>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</si>
  <si>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</si>
  <si>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</si>
  <si>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</si>
  <si>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</si>
  <si>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</si>
  <si>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</si>
  <si>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</si>
  <si>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</si>
  <si>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</si>
  <si>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</si>
  <si>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</si>
  <si>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</si>
  <si>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</si>
  <si>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</si>
  <si>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</si>
  <si>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</si>
  <si>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</si>
  <si>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</si>
  <si>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</si>
  <si>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</si>
  <si>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</si>
  <si>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</si>
  <si>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</si>
  <si>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</si>
  <si>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</si>
  <si>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</si>
  <si>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</si>
  <si>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</si>
  <si>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</si>
  <si>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</si>
  <si>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</si>
  <si>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</si>
  <si>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</si>
  <si>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</si>
  <si>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</si>
  <si>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</si>
  <si>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</si>
  <si>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</si>
  <si>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</si>
  <si>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</si>
  <si>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</si>
  <si>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</si>
  <si>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</si>
  <si>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</si>
  <si>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</si>
  <si>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</si>
  <si>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</si>
  <si>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</si>
  <si>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</si>
  <si>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</si>
  <si>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</si>
  <si>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</si>
  <si>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</si>
  <si>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</si>
  <si>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</si>
  <si>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</si>
  <si>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</si>
  <si>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</si>
  <si>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</si>
  <si>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</si>
  <si>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</si>
  <si>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</si>
  <si>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</si>
  <si>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</si>
  <si>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</si>
  <si>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</si>
  <si>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</si>
  <si>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</si>
  <si>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</si>
  <si>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</si>
  <si>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</si>
  <si>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</si>
  <si>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</si>
  <si>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</si>
  <si>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</si>
  <si>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</si>
  <si>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</si>
  <si>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</si>
  <si>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</si>
  <si>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</si>
  <si>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</si>
  <si>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</si>
  <si>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</si>
  <si>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</si>
  <si>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</si>
  <si>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</si>
  <si>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</si>
  <si>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</si>
  <si>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</si>
  <si>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</si>
  <si>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</si>
  <si>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</si>
  <si>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</si>
  <si>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</si>
  <si>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</si>
  <si>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</si>
  <si>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</si>
  <si>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</si>
  <si>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</si>
  <si>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</si>
  <si>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</si>
  <si>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</si>
  <si>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</si>
  <si>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</si>
  <si>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</si>
  <si>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</si>
  <si>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</si>
  <si>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</si>
  <si>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</si>
  <si>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</si>
  <si>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</si>
  <si>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</si>
  <si>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</si>
  <si>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</si>
  <si>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</si>
  <si>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</si>
  <si>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</si>
  <si>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</si>
  <si>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</si>
  <si>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</si>
  <si>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</si>
  <si>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</si>
  <si>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</si>
  <si>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</si>
  <si>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</si>
  <si>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</si>
  <si>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</si>
  <si>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</si>
  <si>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</si>
  <si>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</si>
  <si>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</si>
  <si>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</si>
  <si>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</si>
  <si>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</si>
  <si>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</si>
  <si>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</si>
  <si>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</si>
  <si>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</si>
  <si>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</si>
  <si>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</si>
  <si>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</si>
  <si>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</si>
  <si>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</si>
  <si>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</si>
  <si>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</si>
  <si>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</si>
  <si>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</si>
  <si>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</si>
  <si>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</si>
  <si>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</si>
  <si>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</si>
  <si>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</si>
  <si>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</si>
  <si>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</si>
  <si>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</si>
  <si>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</si>
  <si>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</si>
  <si>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</si>
  <si>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</si>
  <si>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</si>
  <si>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</si>
  <si>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</si>
  <si>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</si>
  <si>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</si>
  <si>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</si>
  <si>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</si>
  <si>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</si>
  <si>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</si>
  <si>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</si>
  <si>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</si>
  <si>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</si>
  <si>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</si>
  <si>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</si>
  <si>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</si>
  <si>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</si>
  <si>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</si>
  <si>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</si>
  <si>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</si>
  <si>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</si>
  <si>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</si>
  <si>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</si>
  <si>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</si>
  <si>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</si>
  <si>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</si>
  <si>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</si>
  <si>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</si>
  <si>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</si>
  <si>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</si>
  <si>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</si>
  <si>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</si>
  <si>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</si>
  <si>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</si>
  <si>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</si>
  <si>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</si>
  <si>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</si>
  <si>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</si>
  <si>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</si>
  <si>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</si>
  <si>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</si>
  <si>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</si>
  <si>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</si>
  <si>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</si>
  <si>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</si>
  <si>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</si>
  <si>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</si>
  <si>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</si>
  <si>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</si>
  <si>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</si>
  <si>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</si>
  <si>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</si>
  <si>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</si>
  <si>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</si>
  <si>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</si>
  <si>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</si>
  <si>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</si>
  <si>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</si>
  <si>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</si>
  <si>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</si>
  <si>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</si>
  <si>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</si>
  <si>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</si>
  <si>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</si>
  <si>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</si>
  <si>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</si>
  <si>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</si>
  <si>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</si>
  <si>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</si>
  <si>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</si>
  <si>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</si>
  <si>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</si>
  <si>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</si>
  <si>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</si>
  <si>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</si>
  <si>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</si>
  <si>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</si>
  <si>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</si>
  <si>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</si>
  <si>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</si>
  <si>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</si>
  <si>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</si>
  <si>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</si>
  <si>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</si>
  <si>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</si>
  <si>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</si>
  <si>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</si>
  <si>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</si>
  <si>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</si>
  <si>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</si>
  <si>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</si>
  <si>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</si>
  <si>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</si>
  <si>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</si>
  <si>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</si>
  <si>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</si>
  <si>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</si>
  <si>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</si>
  <si>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</si>
  <si>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</si>
  <si>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</si>
  <si>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</si>
  <si>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</si>
  <si>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</si>
  <si>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</si>
  <si>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</si>
  <si>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</si>
  <si>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</si>
  <si>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</si>
  <si>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</si>
  <si>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</si>
  <si>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</si>
  <si>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</si>
  <si>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</si>
  <si>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</si>
  <si>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</si>
  <si>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</si>
  <si>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</si>
  <si>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</si>
  <si>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</si>
  <si>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</si>
  <si>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</si>
  <si>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</si>
  <si>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</si>
  <si>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</si>
  <si>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</si>
  <si>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</si>
  <si>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</si>
  <si>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</si>
  <si>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</si>
  <si>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</si>
  <si>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</si>
  <si>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</si>
  <si>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</si>
  <si>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</si>
  <si>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</si>
  <si>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</si>
  <si>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</si>
  <si>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</si>
  <si>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</si>
  <si>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</si>
  <si>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</si>
  <si>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</si>
  <si>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</si>
  <si>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</si>
  <si>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</si>
  <si>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</si>
  <si>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</si>
  <si>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</si>
  <si>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</si>
  <si>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</si>
  <si>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</si>
  <si>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</si>
  <si>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</si>
  <si>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</si>
  <si>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</si>
  <si>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</si>
  <si>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</si>
  <si>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</si>
  <si>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</si>
  <si>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</si>
  <si>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</si>
  <si>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</si>
  <si>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</si>
  <si>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</si>
  <si>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</si>
  <si>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</si>
  <si>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</si>
  <si>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</si>
  <si>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</si>
  <si>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</si>
  <si>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</si>
  <si>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</si>
  <si>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</si>
  <si>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</si>
  <si>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</si>
  <si>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</si>
  <si>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</si>
  <si>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</si>
  <si>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</si>
  <si>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</si>
  <si>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</si>
  <si>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</si>
  <si>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</si>
  <si>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</si>
  <si>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</si>
  <si>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</si>
  <si>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</si>
  <si>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</si>
  <si>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</si>
  <si>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</si>
  <si>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</si>
  <si>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</si>
  <si>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</si>
  <si>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</si>
  <si>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</si>
  <si>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</si>
  <si>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</si>
  <si>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</si>
  <si>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</si>
  <si>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</si>
  <si>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</si>
  <si>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</si>
  <si>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</si>
  <si>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</si>
  <si>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</si>
  <si>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</si>
  <si>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</si>
  <si>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</si>
  <si>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</si>
  <si>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</si>
  <si>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</si>
  <si>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</si>
  <si>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</si>
  <si>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</si>
  <si>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</si>
  <si>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</si>
  <si>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</si>
  <si>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</si>
  <si>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</si>
  <si>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</si>
  <si>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</si>
  <si>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</si>
  <si>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</si>
  <si>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</si>
  <si>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</si>
  <si>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</si>
  <si>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</si>
  <si>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</si>
  <si>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</si>
  <si>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</si>
  <si>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</si>
  <si>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</si>
  <si>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</si>
  <si>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</si>
  <si>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</si>
  <si>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</si>
  <si>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</si>
  <si>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</si>
  <si>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</si>
  <si>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</si>
  <si>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</si>
  <si>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</si>
  <si>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</si>
  <si>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</si>
  <si>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</si>
  <si>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</si>
  <si>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</si>
  <si>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</si>
  <si>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</si>
  <si>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</si>
  <si>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</si>
  <si>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</si>
  <si>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</si>
  <si>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</si>
  <si>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</si>
  <si>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</si>
  <si>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</si>
  <si>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</si>
  <si>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</si>
  <si>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</si>
  <si>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</si>
  <si>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</si>
  <si>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</si>
  <si>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</si>
  <si>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</si>
  <si>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</si>
  <si>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</si>
  <si>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</si>
  <si>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</si>
  <si>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</si>
  <si>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</si>
  <si>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</si>
  <si>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</si>
  <si>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</si>
  <si>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</si>
  <si>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</si>
  <si>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</si>
  <si>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</si>
  <si>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</si>
  <si>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</si>
  <si>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</si>
  <si>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</si>
  <si>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</si>
  <si>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</si>
  <si>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</si>
  <si>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</si>
  <si>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</si>
  <si>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</si>
  <si>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</si>
  <si>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</si>
  <si>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</si>
  <si>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</si>
  <si>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</si>
  <si>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</si>
  <si>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</si>
  <si>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</si>
  <si>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</si>
  <si>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</si>
  <si>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</si>
  <si>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</si>
  <si>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</si>
  <si>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</si>
  <si>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</si>
  <si>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</si>
  <si>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</si>
  <si>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</si>
  <si>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</si>
  <si>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</si>
  <si>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</si>
  <si>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</si>
  <si>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</si>
  <si>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</si>
  <si>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</si>
  <si>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</si>
  <si>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</si>
  <si>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</si>
  <si>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</si>
  <si>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</si>
  <si>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</si>
  <si>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</si>
  <si>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</si>
  <si>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</si>
  <si>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</si>
  <si>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</si>
  <si>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</si>
  <si>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</si>
  <si>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</si>
  <si>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</si>
  <si>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</si>
  <si>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</si>
  <si>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</si>
  <si>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</si>
  <si>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</si>
  <si>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</si>
  <si>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</si>
  <si>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</si>
  <si>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</si>
  <si>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</si>
  <si>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</si>
  <si>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</si>
  <si>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</si>
  <si>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</si>
  <si>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</si>
  <si>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</si>
  <si>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</si>
  <si>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</si>
  <si>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</si>
  <si>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</si>
  <si>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</si>
  <si>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</si>
  <si>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</si>
  <si>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</si>
  <si>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</si>
  <si>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</si>
  <si>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</si>
  <si>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</si>
  <si>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</si>
  <si>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</si>
  <si>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</si>
  <si>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</si>
  <si>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</si>
  <si>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</si>
  <si>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</si>
  <si>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</si>
  <si>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</si>
  <si>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</si>
  <si>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</si>
  <si>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</si>
  <si>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</si>
  <si>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</si>
  <si>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</si>
  <si>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</si>
  <si>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</si>
  <si>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</si>
  <si>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</si>
  <si>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</si>
  <si>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</si>
  <si>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</si>
  <si>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</si>
  <si>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</si>
  <si>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</si>
  <si>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</si>
  <si>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</si>
  <si>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</si>
  <si>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</si>
  <si>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</si>
  <si>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</si>
  <si>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</si>
  <si>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</si>
  <si>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</si>
  <si>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</si>
  <si>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</si>
  <si>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</si>
  <si>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</si>
  <si>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</si>
  <si>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</si>
  <si>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</si>
  <si>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</si>
  <si>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</si>
  <si>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</si>
  <si>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</si>
  <si>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</si>
  <si>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</si>
  <si>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</si>
  <si>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</si>
  <si>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</si>
  <si>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</si>
  <si>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</si>
  <si>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</si>
  <si>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</si>
  <si>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</si>
  <si>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</si>
  <si>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</si>
  <si>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</si>
  <si>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</si>
  <si>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</si>
  <si>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</si>
  <si>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</si>
  <si>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</si>
  <si>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</si>
  <si>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</si>
  <si>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</si>
  <si>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</si>
  <si>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</si>
  <si>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</si>
  <si>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</si>
  <si>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</si>
  <si>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</si>
  <si>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</si>
  <si>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</si>
  <si>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</si>
  <si>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</si>
  <si>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</si>
  <si>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</si>
  <si>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</si>
  <si>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</si>
  <si>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</si>
  <si>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</si>
  <si>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</si>
  <si>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</si>
  <si>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</si>
  <si>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</si>
  <si>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</si>
  <si>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</si>
  <si>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</si>
  <si>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</si>
  <si>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</si>
  <si>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</si>
  <si>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</si>
  <si>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</si>
  <si>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</si>
  <si>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</si>
  <si>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</si>
  <si>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</si>
  <si>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</si>
  <si>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</si>
  <si>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</si>
  <si>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</si>
  <si>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</si>
  <si>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</si>
  <si>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</si>
  <si>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</si>
  <si>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</si>
  <si>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</si>
  <si>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</si>
  <si>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</si>
  <si>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</si>
  <si>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</si>
  <si>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</si>
  <si>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</si>
  <si>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</si>
  <si>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</si>
  <si>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</si>
  <si>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</si>
  <si>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</si>
  <si>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</si>
  <si>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</si>
  <si>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</si>
  <si>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</si>
  <si>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</si>
  <si>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</si>
  <si>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</si>
  <si>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</si>
  <si>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</si>
  <si>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</si>
  <si>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</si>
  <si>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</si>
  <si>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</si>
  <si>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</si>
  <si>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</si>
  <si>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</si>
  <si>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</si>
  <si>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</si>
  <si>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</si>
  <si>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</si>
  <si>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</si>
  <si>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</si>
  <si>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</si>
  <si>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</si>
  <si>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</si>
  <si>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</si>
  <si>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</si>
  <si>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</si>
  <si>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</si>
  <si>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</si>
  <si>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</si>
  <si>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</si>
  <si>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</si>
  <si>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</si>
  <si>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</si>
  <si>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</si>
  <si>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</si>
  <si>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</si>
  <si>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</si>
  <si>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</si>
  <si>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</si>
  <si>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</si>
  <si>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</si>
  <si>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</si>
  <si>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</si>
  <si>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</si>
  <si>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</si>
  <si>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</si>
  <si>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</si>
  <si>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</si>
  <si>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</si>
  <si>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</si>
  <si>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</si>
  <si>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</si>
  <si>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</si>
  <si>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</si>
  <si>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</si>
  <si>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</si>
  <si>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</si>
  <si>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</si>
  <si>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</si>
  <si>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</si>
  <si>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</si>
  <si>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</si>
  <si>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</si>
  <si>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</si>
  <si>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</si>
  <si>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</si>
  <si>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</si>
  <si>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</si>
  <si>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</si>
  <si>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</si>
  <si>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</si>
  <si>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</si>
  <si>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</si>
  <si>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</si>
  <si>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</si>
  <si>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</si>
  <si>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</si>
  <si>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</si>
  <si>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</si>
  <si>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</si>
  <si>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</si>
  <si>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</si>
  <si>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</si>
  <si>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</si>
  <si>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</si>
  <si>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</si>
  <si>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</si>
  <si>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</si>
  <si>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</si>
  <si>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</si>
  <si>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</si>
  <si>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</si>
  <si>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</si>
  <si>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</si>
  <si>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</si>
  <si>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</si>
  <si>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</si>
  <si>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</si>
  <si>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</si>
  <si>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</si>
  <si>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</si>
  <si>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</si>
  <si>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</si>
  <si>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</si>
  <si>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</si>
  <si>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</si>
  <si>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</si>
  <si>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</si>
  <si>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</si>
  <si>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</si>
  <si>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</si>
  <si>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</si>
  <si>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</si>
  <si>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</si>
  <si>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</si>
  <si>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</si>
  <si>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</si>
  <si>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</si>
  <si>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</si>
  <si>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</si>
  <si>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</si>
  <si>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</si>
  <si>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</si>
  <si>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</si>
  <si>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</si>
  <si>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</si>
  <si>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</si>
  <si>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</si>
  <si>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</si>
  <si>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</si>
  <si>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</si>
  <si>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</si>
  <si>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</si>
  <si>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</si>
  <si>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</si>
  <si>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</si>
  <si>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</si>
  <si>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</si>
  <si>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</si>
  <si>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</si>
  <si>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</si>
  <si>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</si>
  <si>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</si>
  <si>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</si>
  <si>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</si>
  <si>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</si>
  <si>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</si>
  <si>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</si>
  <si>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</si>
  <si>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</si>
  <si>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</si>
  <si>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</si>
  <si>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</si>
  <si>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</si>
  <si>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</si>
  <si>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</si>
  <si>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</si>
  <si>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</si>
  <si>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</si>
  <si>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</si>
  <si>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</si>
  <si>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</si>
  <si>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</si>
  <si>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</si>
  <si>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</si>
  <si>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</si>
  <si>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</si>
  <si>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</si>
  <si>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</si>
  <si>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</si>
  <si>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</si>
  <si>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</si>
  <si>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</si>
  <si>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</si>
  <si>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</si>
  <si>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</si>
  <si>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</si>
  <si>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</si>
  <si>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</si>
  <si>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</si>
  <si>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</si>
  <si>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</si>
  <si>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</si>
  <si>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</si>
  <si>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</si>
  <si>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</si>
  <si>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</si>
  <si>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</si>
  <si>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</si>
  <si>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</si>
  <si>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</si>
  <si>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</si>
  <si>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</si>
  <si>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</si>
  <si>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</si>
  <si>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</si>
  <si>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</si>
  <si>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</si>
  <si>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</si>
  <si>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</si>
  <si>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</si>
  <si>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</si>
  <si>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</si>
  <si>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</si>
  <si>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</si>
  <si>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</si>
  <si>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</si>
  <si>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</si>
  <si>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</si>
  <si>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</si>
  <si>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</si>
  <si>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</si>
  <si>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</si>
  <si>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</si>
  <si>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</si>
  <si>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</si>
  <si>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</si>
  <si>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</si>
  <si>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</si>
  <si>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</si>
  <si>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</si>
  <si>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</si>
  <si>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</si>
  <si>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</si>
  <si>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</si>
  <si>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</si>
  <si>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</si>
  <si>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</si>
  <si>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</si>
  <si>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</si>
  <si>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</si>
  <si>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</si>
  <si>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</si>
  <si>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</si>
  <si>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</si>
  <si>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</si>
  <si>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</si>
  <si>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</si>
  <si>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</si>
  <si>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</si>
  <si>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</si>
  <si>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</si>
  <si>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</si>
  <si>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</si>
  <si>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</si>
  <si>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</si>
  <si>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</si>
  <si>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</si>
  <si>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</si>
  <si>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</si>
  <si>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</si>
  <si>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</si>
  <si>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</si>
  <si>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</si>
  <si>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</si>
  <si>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</si>
  <si>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</si>
  <si>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</si>
  <si>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</si>
  <si>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</si>
  <si>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</si>
  <si>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</si>
  <si>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</si>
  <si>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</si>
  <si>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</si>
  <si>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</si>
  <si>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</si>
  <si>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</si>
  <si>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</si>
  <si>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</si>
  <si>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</si>
  <si>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</si>
  <si>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</si>
  <si>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</si>
  <si>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</si>
  <si>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</si>
  <si>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</si>
  <si>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</si>
  <si>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</si>
  <si>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</si>
  <si>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</si>
  <si>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</si>
  <si>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</si>
  <si>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</si>
  <si>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</si>
  <si>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</si>
  <si>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</si>
  <si>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</si>
  <si>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</si>
  <si>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</si>
  <si>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</si>
  <si>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</si>
  <si>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</si>
  <si>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</si>
  <si>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</si>
  <si>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</si>
  <si>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</si>
  <si>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</si>
  <si>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</si>
  <si>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</si>
  <si>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</si>
  <si>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</si>
  <si>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</si>
  <si>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</si>
  <si>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</si>
  <si>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</si>
  <si>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</si>
  <si>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</si>
  <si>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</si>
  <si>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</si>
  <si>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</si>
  <si>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</si>
  <si>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</si>
  <si>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</si>
  <si>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</si>
  <si>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</si>
  <si>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</si>
  <si>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</si>
  <si>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</si>
  <si>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</si>
  <si>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</si>
  <si>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</si>
  <si>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</si>
  <si>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</si>
  <si>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</si>
  <si>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</si>
  <si>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</si>
  <si>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</si>
  <si>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</si>
  <si>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</si>
  <si>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</si>
  <si>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</si>
  <si>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</si>
  <si>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</si>
  <si>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</si>
  <si>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</si>
  <si>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</si>
  <si>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</si>
  <si>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</si>
  <si>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</si>
  <si>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</si>
  <si>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</si>
  <si>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</si>
  <si>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</si>
  <si>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</si>
  <si>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</si>
  <si>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</si>
  <si>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</si>
  <si>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</si>
  <si>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</si>
  <si>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</si>
  <si>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</si>
  <si>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</si>
  <si>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</si>
  <si>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</si>
  <si>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</si>
  <si>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</si>
  <si>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</si>
  <si>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</si>
  <si>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</si>
  <si>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</si>
  <si>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</si>
  <si>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</si>
  <si>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</si>
  <si>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</si>
  <si>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</si>
  <si>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</si>
  <si>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</si>
  <si>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</si>
  <si>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</si>
  <si>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</si>
  <si>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</si>
  <si>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</si>
  <si>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</si>
  <si>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</si>
  <si>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</si>
  <si>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</si>
  <si>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</si>
  <si>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</si>
  <si>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</si>
  <si>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</si>
  <si>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</si>
  <si>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</si>
  <si>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</si>
  <si>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</si>
  <si>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</si>
  <si>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</si>
  <si>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</si>
  <si>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</si>
  <si>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</si>
  <si>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</si>
  <si>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</si>
  <si>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</si>
  <si>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</si>
  <si>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</si>
  <si>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</si>
  <si>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</si>
  <si>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</si>
  <si>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</si>
  <si>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</si>
  <si>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</si>
  <si>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</si>
  <si>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</si>
  <si>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</si>
  <si>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</si>
  <si>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</si>
  <si>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</si>
  <si>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</si>
  <si>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</si>
  <si>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</si>
  <si>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</si>
  <si>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</si>
  <si>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</si>
  <si>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</si>
  <si>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</si>
  <si>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</si>
  <si>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</si>
  <si>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</si>
  <si>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</si>
  <si>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</si>
  <si>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</si>
  <si>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</si>
  <si>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</si>
  <si>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</si>
  <si>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</si>
  <si>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</si>
  <si>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</si>
  <si>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</si>
  <si>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</si>
  <si>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</si>
  <si>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</si>
  <si>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</si>
  <si>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</si>
  <si>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</si>
  <si>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</si>
  <si>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</si>
  <si>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</si>
  <si>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</si>
  <si>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</si>
  <si>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</si>
  <si>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</si>
  <si>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</si>
  <si>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</si>
  <si>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</si>
  <si>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</si>
  <si>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</si>
  <si>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</si>
  <si>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</si>
  <si>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</si>
  <si>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</si>
  <si>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</si>
  <si>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</si>
  <si>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</si>
  <si>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</si>
  <si>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</si>
  <si>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</si>
  <si>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</si>
  <si>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</si>
  <si>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</si>
  <si>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</si>
  <si>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</si>
  <si>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</si>
  <si>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</si>
  <si>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</si>
  <si>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</si>
  <si>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</si>
  <si>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</si>
  <si>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</si>
  <si>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</si>
  <si>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</si>
  <si>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</si>
  <si>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</si>
  <si>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</si>
  <si>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</si>
  <si>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</si>
  <si>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</si>
  <si>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</si>
  <si>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</si>
  <si>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</si>
  <si>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</si>
  <si>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</si>
  <si>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</si>
  <si>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</si>
  <si>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</si>
  <si>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</si>
  <si>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</si>
  <si>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</si>
  <si>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</si>
  <si>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</si>
  <si>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</si>
  <si>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</si>
  <si>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</si>
  <si>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</si>
  <si>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</si>
  <si>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</si>
  <si>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</si>
  <si>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</si>
  <si>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</si>
  <si>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</si>
  <si>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</si>
  <si>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</si>
  <si>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</si>
  <si>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</si>
  <si>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</si>
  <si>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</si>
  <si>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</si>
  <si>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</si>
  <si>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</si>
  <si>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</si>
  <si>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</si>
  <si>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</si>
  <si>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</si>
  <si>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</si>
  <si>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</si>
  <si>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</si>
  <si>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</si>
  <si>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</si>
  <si>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</si>
  <si>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</si>
  <si>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</si>
  <si>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</si>
  <si>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</si>
  <si>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</si>
  <si>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</si>
  <si>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</si>
  <si>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</si>
  <si>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</si>
  <si>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</si>
  <si>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</si>
  <si>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</si>
  <si>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</si>
  <si>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</si>
  <si>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</si>
  <si>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</si>
  <si>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</si>
  <si>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</si>
  <si>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</si>
  <si>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</si>
  <si>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</si>
  <si>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</si>
  <si>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</si>
  <si>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</si>
  <si>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</si>
  <si>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</si>
  <si>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</si>
  <si>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</si>
  <si>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</si>
  <si>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</si>
  <si>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</si>
  <si>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</si>
  <si>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</si>
  <si>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</si>
  <si>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</si>
  <si>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</si>
  <si>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</si>
  <si>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</si>
  <si>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</si>
  <si>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</si>
  <si>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</si>
  <si>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</si>
  <si>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</si>
  <si>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</si>
  <si>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</si>
  <si>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</si>
  <si>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</si>
  <si>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</si>
  <si>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</si>
  <si>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</si>
  <si>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</si>
  <si>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</si>
  <si>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</si>
  <si>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</si>
  <si>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</si>
  <si>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</si>
  <si>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</si>
  <si>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</si>
  <si>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</si>
  <si>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</si>
  <si>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</si>
  <si>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</si>
  <si>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</si>
  <si>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</si>
  <si>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</si>
  <si>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</si>
  <si>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</si>
  <si>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</si>
  <si>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</si>
  <si>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</si>
  <si>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</si>
  <si>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</si>
  <si>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</si>
  <si>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</si>
  <si>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</si>
  <si>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</si>
  <si>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</si>
  <si>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</si>
  <si>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</si>
  <si>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</si>
  <si>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</si>
  <si>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</si>
  <si>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</si>
  <si>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</si>
  <si>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</si>
  <si>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</si>
  <si>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</si>
  <si>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</si>
  <si>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</si>
  <si>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</si>
  <si>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</si>
  <si>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</si>
  <si>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</si>
  <si>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</si>
  <si>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</si>
  <si>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</si>
  <si>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</si>
  <si>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</si>
  <si>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</si>
  <si>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</si>
  <si>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</si>
  <si>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</si>
  <si>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</si>
  <si>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</si>
  <si>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</si>
  <si>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</si>
  <si>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</si>
  <si>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</si>
  <si>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</si>
  <si>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</si>
  <si>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</si>
  <si>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</si>
  <si>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</si>
  <si>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</si>
  <si>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</si>
  <si>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</si>
  <si>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</si>
  <si>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</si>
  <si>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</si>
  <si>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</si>
  <si>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</si>
  <si>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</si>
  <si>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</si>
  <si>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</si>
  <si>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</si>
  <si>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</si>
  <si>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</si>
  <si>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</si>
  <si>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</si>
  <si>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</si>
  <si>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</si>
  <si>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</si>
  <si>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</si>
  <si>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</si>
  <si>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</si>
  <si>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</si>
  <si>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</si>
  <si>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</si>
  <si>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</si>
  <si>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</si>
  <si>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</si>
  <si>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</si>
  <si>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</si>
  <si>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</si>
  <si>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</si>
  <si>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</si>
  <si>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</si>
  <si>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</si>
  <si>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</si>
  <si>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</si>
  <si>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</si>
  <si>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</si>
  <si>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</si>
  <si>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</si>
  <si>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</si>
  <si>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</si>
  <si>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</si>
  <si>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</si>
  <si>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</si>
  <si>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</si>
  <si>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</si>
  <si>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</si>
  <si>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</si>
  <si>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</si>
  <si>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</si>
  <si>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</si>
  <si>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</si>
  <si>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</si>
  <si>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</si>
  <si>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</si>
  <si>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</si>
  <si>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</si>
  <si>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</si>
  <si>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</si>
  <si>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</si>
  <si>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</si>
  <si>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</si>
  <si>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</si>
  <si>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</si>
  <si>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</si>
  <si>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</si>
  <si>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</si>
  <si>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</si>
  <si>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</si>
  <si>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</si>
  <si>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</si>
  <si>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</si>
  <si>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</si>
  <si>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</si>
  <si>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</si>
  <si>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</si>
  <si>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</si>
  <si>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</si>
  <si>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</si>
  <si>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</si>
  <si>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</si>
  <si>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</si>
  <si>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</si>
  <si>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</si>
  <si>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</si>
  <si>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</si>
  <si>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</si>
  <si>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</si>
  <si>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</si>
  <si>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</si>
  <si>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</si>
  <si>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</si>
  <si>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</si>
  <si>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</si>
  <si>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</si>
  <si>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</si>
  <si>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</si>
  <si>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</si>
  <si>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</si>
  <si>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</si>
  <si>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</si>
  <si>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</si>
  <si>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</si>
  <si>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</si>
  <si>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</si>
  <si>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</si>
  <si>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</si>
  <si>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</si>
  <si>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</si>
  <si>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</si>
  <si>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</si>
  <si>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</si>
  <si>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</si>
  <si>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</si>
  <si>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</si>
  <si>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</si>
  <si>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</si>
  <si>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</si>
  <si>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</si>
  <si>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</si>
  <si>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</si>
  <si>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</si>
  <si>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</si>
  <si>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</si>
  <si>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</si>
  <si>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</si>
  <si>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</si>
  <si>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</si>
  <si>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</si>
  <si>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</si>
  <si>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</si>
  <si>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</si>
  <si>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</si>
  <si>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</si>
  <si>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</si>
  <si>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</si>
  <si>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</si>
  <si>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</si>
  <si>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</si>
  <si>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</si>
  <si>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</si>
  <si>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</si>
  <si>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</si>
  <si>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</si>
  <si>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</si>
  <si>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</si>
  <si>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</si>
  <si>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</si>
  <si>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</si>
  <si>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</si>
  <si>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</si>
  <si>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</si>
  <si>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</si>
  <si>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</si>
  <si>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</si>
  <si>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</si>
  <si>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</si>
  <si>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</si>
  <si>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</si>
  <si>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</si>
  <si>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</si>
  <si>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</si>
  <si>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</si>
  <si>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</si>
  <si>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</si>
  <si>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</si>
  <si>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</si>
  <si>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</si>
  <si>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</si>
  <si>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</si>
  <si>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</si>
  <si>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</si>
  <si>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</si>
  <si>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</si>
  <si>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</si>
  <si>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</si>
  <si>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</si>
  <si>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</si>
  <si>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</si>
  <si>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</si>
  <si>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</si>
  <si>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</si>
  <si>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</si>
  <si>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</si>
  <si>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</si>
  <si>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</si>
  <si>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</si>
  <si>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</si>
  <si>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</si>
  <si>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</si>
  <si>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</si>
  <si>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</si>
  <si>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</si>
  <si>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</si>
  <si>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</si>
  <si>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</si>
  <si>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</si>
  <si>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</si>
  <si>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</si>
  <si>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</si>
  <si>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</si>
  <si>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</si>
  <si>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</si>
  <si>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</si>
  <si>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</si>
  <si>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</si>
  <si>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</si>
  <si>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</si>
  <si>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</si>
  <si>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</si>
  <si>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</si>
  <si>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</si>
  <si>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</si>
  <si>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</si>
  <si>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</si>
  <si>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</si>
  <si>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</si>
  <si>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</si>
  <si>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</si>
  <si>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</si>
  <si>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</si>
  <si>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</si>
  <si>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</si>
  <si>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</si>
  <si>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</si>
  <si>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</si>
  <si>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</si>
  <si>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</si>
  <si>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</si>
  <si>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</si>
  <si>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</si>
  <si>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</si>
  <si>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</si>
  <si>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</si>
  <si>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</si>
  <si>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</si>
  <si>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</si>
  <si>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</si>
  <si>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</si>
  <si>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</si>
  <si>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</si>
  <si>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</si>
  <si>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</si>
  <si>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</si>
  <si>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</si>
  <si>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</si>
  <si>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</si>
  <si>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</si>
  <si>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</si>
  <si>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</si>
  <si>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</si>
  <si>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</si>
  <si>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</si>
  <si>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</si>
  <si>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</si>
  <si>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</si>
  <si>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</si>
  <si>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</si>
  <si>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</si>
  <si>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</si>
  <si>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</si>
  <si>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</si>
  <si>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</si>
  <si>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</si>
  <si>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</si>
  <si>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</si>
  <si>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</si>
  <si>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</si>
  <si>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</si>
  <si>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</si>
  <si>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</si>
  <si>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</si>
  <si>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</si>
  <si>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</si>
  <si>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</si>
  <si>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</si>
  <si>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</si>
  <si>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</si>
  <si>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</si>
  <si>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</si>
  <si>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</si>
  <si>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</si>
  <si>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</si>
  <si>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</si>
  <si>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</si>
  <si>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</si>
  <si>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</si>
  <si>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</si>
  <si>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</si>
  <si>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</si>
  <si>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</si>
  <si>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</si>
  <si>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</si>
  <si>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</si>
  <si>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</si>
  <si>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</si>
  <si>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</si>
  <si>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</si>
  <si>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</si>
  <si>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</si>
  <si>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</si>
  <si>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</si>
  <si>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</si>
  <si>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</si>
  <si>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</si>
  <si>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</si>
  <si>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</si>
  <si>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</si>
  <si>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</si>
  <si>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</si>
  <si>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</si>
  <si>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</si>
  <si>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</si>
  <si>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</si>
  <si>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</si>
  <si>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</si>
  <si>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</si>
  <si>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</si>
  <si>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</si>
  <si>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</si>
  <si>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</si>
  <si>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</si>
  <si>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</si>
  <si>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</si>
  <si>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</si>
  <si>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</si>
  <si>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</si>
  <si>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</si>
  <si>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</si>
  <si>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</si>
  <si>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</si>
  <si>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</si>
  <si>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</si>
  <si>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</si>
  <si>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</si>
  <si>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</si>
  <si>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</si>
  <si>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</si>
  <si>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</si>
  <si>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</si>
  <si>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</si>
  <si>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</si>
  <si>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</si>
  <si>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</si>
  <si>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</si>
  <si>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</si>
  <si>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</si>
  <si>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</si>
  <si>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</si>
  <si>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</si>
  <si>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</si>
  <si>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</si>
  <si>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</si>
  <si>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</si>
  <si>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</si>
  <si>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</si>
  <si>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</si>
  <si>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</si>
  <si>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</si>
  <si>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</si>
  <si>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</si>
  <si>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</si>
  <si>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</si>
  <si>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</si>
  <si>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</si>
  <si>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</si>
  <si>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</si>
  <si>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</si>
  <si>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</si>
  <si>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</si>
  <si>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</si>
  <si>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</si>
  <si>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</si>
  <si>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</si>
  <si>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</si>
  <si>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</si>
  <si>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</si>
  <si>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</si>
  <si>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</si>
  <si>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</si>
  <si>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</si>
  <si>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</si>
  <si>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</si>
  <si>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</si>
  <si>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</si>
  <si>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</si>
  <si>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</si>
  <si>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</si>
  <si>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</si>
  <si>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</si>
  <si>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</si>
  <si>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</si>
  <si>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</si>
  <si>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</si>
  <si>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</si>
  <si>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</si>
  <si>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</si>
  <si>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</si>
  <si>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</si>
  <si>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</si>
  <si>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</si>
  <si>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</si>
  <si>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</si>
  <si>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</si>
  <si>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</si>
  <si>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</si>
  <si>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</si>
  <si>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</si>
  <si>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</si>
  <si>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</si>
  <si>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</si>
  <si>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</si>
  <si>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</si>
  <si>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</si>
  <si>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</si>
  <si>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</si>
  <si>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</si>
  <si>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</si>
  <si>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</si>
  <si>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</si>
  <si>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</si>
  <si>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</si>
  <si>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</si>
  <si>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</si>
  <si>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</si>
  <si>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</si>
  <si>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</si>
  <si>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</si>
  <si>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</si>
  <si>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</si>
  <si>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</si>
  <si>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</si>
  <si>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</si>
  <si>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</si>
  <si>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</si>
  <si>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</si>
  <si>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</si>
  <si>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</si>
  <si>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</si>
  <si>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</si>
  <si>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</si>
  <si>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</si>
  <si>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</si>
  <si>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</si>
  <si>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</si>
  <si>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</si>
  <si>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</si>
  <si>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</si>
  <si>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</si>
  <si>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</si>
  <si>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</si>
  <si>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</si>
  <si>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</si>
  <si>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</si>
  <si>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</si>
  <si>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</si>
  <si>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</si>
  <si>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</si>
  <si>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</si>
  <si>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</si>
  <si>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</si>
  <si>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</si>
  <si>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</si>
  <si>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</si>
  <si>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</si>
  <si>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</si>
  <si>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</si>
  <si>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</si>
  <si>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</si>
  <si>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</si>
  <si>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</si>
  <si>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</si>
  <si>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</si>
  <si>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</si>
  <si>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</si>
  <si>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</si>
  <si>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</si>
  <si>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</si>
  <si>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</si>
  <si>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</si>
  <si>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</si>
  <si>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</si>
  <si>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</si>
  <si>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</si>
  <si>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</si>
  <si>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</si>
  <si>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</si>
  <si>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</si>
  <si>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</si>
  <si>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</si>
  <si>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</si>
  <si>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</si>
  <si>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</si>
  <si>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</si>
  <si>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</si>
  <si>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</si>
  <si>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</si>
  <si>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</si>
  <si>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</si>
  <si>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</si>
  <si>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</si>
  <si>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</si>
  <si>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</si>
  <si>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</si>
  <si>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</si>
  <si>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</si>
  <si>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</si>
  <si>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</si>
  <si>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</si>
  <si>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</si>
  <si>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</si>
  <si>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</si>
  <si>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</si>
  <si>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</si>
  <si>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</si>
  <si>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</si>
  <si>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</si>
  <si>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</si>
  <si>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</si>
  <si>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</si>
  <si>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</si>
  <si>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</si>
  <si>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</si>
  <si>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</si>
  <si>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</si>
  <si>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</si>
  <si>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</si>
  <si>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</si>
  <si>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</si>
  <si>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</si>
  <si>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</si>
  <si>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</si>
  <si>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</si>
  <si>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</si>
  <si>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</si>
  <si>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</si>
  <si>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</si>
  <si>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</si>
  <si>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</si>
  <si>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</si>
  <si>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</si>
  <si>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</si>
  <si>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</si>
  <si>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</si>
  <si>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</si>
  <si>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</si>
  <si>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</si>
  <si>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</si>
  <si>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</si>
  <si>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</si>
  <si>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</si>
  <si>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</si>
  <si>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</si>
  <si>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</si>
  <si>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</si>
  <si>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</si>
  <si>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</si>
  <si>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</si>
  <si>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</si>
  <si>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</si>
  <si>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</si>
  <si>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</si>
  <si>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</si>
  <si>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</si>
  <si>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</si>
  <si>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</si>
  <si>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</si>
  <si>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</si>
  <si>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</si>
  <si>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</si>
  <si>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</si>
  <si>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</si>
  <si>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</si>
  <si>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</si>
  <si>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</si>
  <si>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</si>
  <si>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</si>
  <si>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</si>
  <si>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</si>
  <si>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</si>
  <si>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</si>
  <si>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</si>
  <si>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</si>
  <si>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</si>
  <si>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</si>
  <si>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</si>
  <si>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</si>
  <si>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</si>
  <si>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</si>
  <si>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</si>
  <si>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</si>
  <si>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</si>
  <si>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</si>
  <si>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</si>
  <si>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</si>
  <si>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</si>
  <si>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</si>
  <si>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</si>
  <si>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</si>
  <si>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</si>
  <si>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</si>
  <si>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</si>
  <si>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</si>
  <si>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</si>
  <si>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</si>
  <si>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</si>
  <si>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</si>
  <si>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</si>
  <si>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</si>
  <si>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</si>
  <si>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</si>
  <si>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</si>
  <si>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</si>
  <si>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</si>
  <si>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</si>
  <si>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</si>
  <si>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</si>
  <si>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</si>
  <si>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</si>
  <si>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</si>
  <si>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</si>
  <si>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</si>
  <si>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</si>
  <si>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</si>
  <si>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</si>
  <si>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</si>
  <si>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</si>
  <si>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</si>
  <si>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</si>
  <si>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</si>
  <si>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</si>
  <si>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</si>
  <si>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</si>
  <si>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</si>
  <si>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</si>
  <si>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</si>
  <si>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</si>
  <si>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</si>
  <si>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</si>
  <si>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</si>
  <si>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</si>
  <si>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</si>
  <si>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</si>
  <si>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</si>
  <si>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</si>
  <si>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</si>
  <si>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</si>
  <si>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</si>
  <si>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</si>
  <si>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</si>
  <si>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</si>
  <si>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</si>
  <si>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</si>
  <si>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</si>
  <si>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</si>
  <si>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</si>
  <si>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</si>
  <si>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</si>
  <si>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</si>
  <si>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</si>
  <si>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</si>
  <si>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</si>
  <si>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</si>
  <si>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</si>
  <si>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</si>
  <si>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</si>
  <si>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</si>
  <si>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</si>
  <si>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</si>
  <si>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</si>
  <si>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</si>
  <si>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</si>
  <si>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</si>
  <si>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</si>
  <si>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</si>
  <si>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</si>
  <si>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</si>
  <si>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</si>
  <si>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</si>
  <si>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</si>
  <si>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</si>
  <si>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</si>
  <si>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</si>
  <si>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</si>
  <si>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</si>
  <si>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</si>
  <si>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</si>
  <si>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</si>
  <si>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</si>
  <si>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</si>
  <si>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</si>
  <si>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</si>
  <si>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</si>
  <si>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</si>
  <si>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</si>
  <si>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</si>
  <si>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</si>
  <si>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</si>
  <si>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</si>
  <si>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</si>
  <si>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</si>
  <si>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</si>
  <si>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</si>
  <si>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</si>
  <si>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</si>
  <si>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</si>
  <si>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</si>
  <si>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</si>
  <si>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</si>
  <si>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</si>
  <si>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</si>
  <si>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</si>
  <si>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</si>
  <si>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</si>
  <si>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</si>
  <si>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</si>
  <si>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</si>
  <si>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</si>
  <si>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</si>
  <si>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</si>
  <si>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</si>
  <si>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</si>
  <si>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</si>
  <si>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</si>
  <si>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</si>
  <si>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</si>
  <si>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</si>
  <si>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</si>
  <si>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</si>
  <si>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</si>
  <si>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</si>
  <si>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</si>
  <si>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</si>
  <si>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</si>
  <si>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</si>
  <si>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</si>
  <si>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</si>
  <si>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</si>
  <si>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</si>
  <si>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</si>
  <si>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</si>
  <si>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</si>
  <si>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</si>
  <si>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</si>
  <si>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</si>
  <si>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</si>
  <si>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</si>
  <si>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</si>
  <si>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</si>
  <si>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</si>
  <si>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</si>
  <si>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</si>
  <si>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</si>
  <si>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</si>
  <si>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</si>
  <si>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</si>
  <si>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</si>
  <si>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</si>
  <si>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</si>
  <si>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</si>
  <si>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</si>
  <si>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</si>
  <si>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</si>
  <si>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</si>
  <si>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</si>
  <si>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</si>
  <si>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</si>
  <si>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</si>
  <si>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</si>
  <si>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</si>
  <si>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</si>
  <si>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</si>
  <si>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</si>
  <si>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</si>
  <si>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</si>
  <si>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</si>
  <si>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</si>
  <si>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</si>
  <si>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</si>
  <si>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</si>
  <si>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</si>
  <si>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</si>
  <si>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</si>
  <si>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</si>
  <si>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</si>
  <si>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</si>
  <si>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</si>
  <si>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</si>
  <si>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</si>
  <si>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</si>
  <si>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</si>
  <si>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</si>
  <si>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</si>
  <si>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</si>
  <si>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</si>
  <si>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</si>
  <si>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</si>
  <si>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</si>
  <si>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</si>
  <si>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</si>
  <si>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</si>
  <si>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</si>
  <si>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</si>
  <si>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</si>
  <si>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</si>
  <si>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</si>
  <si>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</si>
  <si>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</si>
  <si>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</si>
  <si>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</si>
  <si>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</si>
  <si>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</si>
  <si>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</si>
  <si>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</si>
  <si>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</si>
  <si>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</si>
  <si>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</si>
  <si>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</si>
  <si>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</si>
  <si>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</si>
  <si>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</si>
  <si>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</si>
  <si>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</si>
  <si>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</si>
  <si>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</si>
  <si>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</si>
  <si>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</si>
  <si>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</si>
  <si>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</si>
  <si>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</si>
  <si>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</si>
  <si>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</si>
  <si>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</si>
  <si>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</si>
  <si>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</si>
  <si>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</si>
  <si>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</si>
  <si>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</si>
  <si>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</si>
  <si>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</si>
  <si>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</si>
  <si>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</si>
  <si>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</si>
  <si>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</si>
  <si>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</si>
  <si>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</si>
  <si>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</si>
  <si>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</si>
  <si>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</si>
  <si>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</si>
  <si>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</si>
  <si>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</si>
  <si>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</si>
  <si>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</si>
  <si>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</si>
  <si>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</si>
  <si>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</si>
  <si>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</si>
  <si>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</si>
  <si>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</si>
  <si>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</si>
  <si>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</si>
  <si>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</si>
  <si>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</si>
  <si>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</si>
  <si>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</si>
  <si>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</si>
  <si>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</si>
  <si>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</si>
  <si>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</si>
  <si>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</si>
  <si>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</si>
  <si>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</si>
  <si>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</si>
  <si>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</si>
  <si>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</si>
  <si>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</si>
  <si>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</si>
  <si>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</si>
  <si>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</si>
  <si>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</si>
  <si>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</si>
  <si>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</si>
  <si>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</si>
  <si>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</si>
  <si>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</si>
  <si>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</si>
  <si>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</si>
  <si>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</si>
  <si>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</si>
  <si>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</si>
  <si>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</si>
  <si>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</si>
  <si>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</si>
  <si>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</si>
  <si>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</si>
  <si>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</si>
  <si>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</si>
  <si>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</si>
  <si>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</si>
  <si>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</si>
  <si>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</si>
  <si>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</si>
  <si>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</si>
  <si>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</si>
  <si>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</si>
  <si>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</si>
  <si>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</si>
  <si>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</si>
  <si>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</si>
  <si>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</si>
  <si>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</si>
  <si>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</si>
  <si>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</si>
  <si>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</si>
  <si>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</si>
  <si>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</si>
  <si>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</si>
  <si>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</si>
  <si>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</si>
  <si>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</si>
  <si>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</si>
  <si>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</si>
  <si>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</si>
  <si>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</si>
  <si>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</si>
  <si>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</si>
  <si>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</si>
  <si>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</si>
  <si>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</si>
  <si>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</si>
  <si>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</si>
  <si>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</si>
  <si>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</si>
  <si>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</si>
  <si>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</si>
  <si>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</si>
  <si>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</si>
  <si>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</si>
  <si>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</si>
  <si>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</si>
  <si>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</si>
  <si>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</si>
  <si>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</si>
  <si>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</si>
  <si>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</si>
  <si>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</si>
  <si>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</si>
  <si>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</si>
  <si>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</si>
  <si>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</si>
  <si>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</si>
  <si>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</si>
  <si>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</si>
  <si>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</si>
  <si>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</si>
  <si>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</si>
  <si>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</si>
  <si>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</si>
  <si>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</si>
  <si>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</si>
  <si>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</si>
  <si>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</si>
  <si>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</si>
  <si>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</si>
  <si>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</si>
  <si>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</si>
  <si>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</si>
  <si>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</si>
  <si>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</si>
  <si>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</si>
  <si>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</si>
  <si>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</si>
  <si>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</si>
  <si>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</si>
  <si>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</si>
  <si>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</si>
  <si>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</si>
  <si>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</si>
  <si>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</si>
  <si>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</si>
  <si>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</si>
  <si>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</si>
  <si>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</si>
  <si>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</si>
  <si>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</si>
  <si>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</si>
  <si>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</si>
  <si>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</si>
  <si>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</si>
  <si>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</si>
  <si>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</si>
  <si>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</si>
  <si>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</si>
  <si>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</si>
  <si>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</si>
  <si>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</si>
  <si>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</si>
  <si>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</si>
  <si>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</si>
  <si>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</si>
  <si>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</si>
  <si>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</si>
  <si>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</si>
  <si>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</si>
  <si>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</si>
  <si>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</si>
  <si>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</si>
  <si>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</si>
  <si>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</si>
  <si>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</si>
  <si>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</si>
  <si>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</si>
  <si>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</si>
  <si>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</si>
  <si>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</si>
  <si>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</si>
  <si>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</si>
  <si>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</si>
  <si>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</si>
  <si>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</si>
  <si>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</si>
  <si>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</si>
  <si>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</si>
  <si>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</si>
  <si>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</si>
  <si>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</si>
  <si>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</si>
  <si>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</si>
  <si>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</si>
  <si>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</si>
  <si>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</si>
  <si>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</si>
  <si>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</si>
  <si>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</si>
  <si>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</si>
  <si>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</si>
  <si>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</si>
  <si>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</si>
  <si>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</si>
  <si>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</si>
  <si>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</si>
  <si>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</si>
  <si>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</si>
  <si>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</si>
  <si>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</si>
  <si>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</si>
  <si>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</si>
  <si>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</si>
  <si>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</si>
  <si>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</si>
  <si>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</si>
  <si>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</si>
  <si>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</si>
  <si>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</si>
  <si>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</si>
  <si>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</si>
  <si>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</si>
  <si>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</si>
  <si>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</si>
  <si>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</si>
  <si>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</si>
  <si>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</si>
  <si>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</si>
  <si>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</si>
  <si>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</si>
  <si>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</si>
  <si>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</si>
  <si>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</si>
  <si>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</si>
  <si>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</si>
  <si>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</si>
  <si>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</si>
  <si>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</si>
  <si>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</si>
  <si>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</si>
  <si>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</si>
  <si>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</si>
  <si>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</si>
  <si>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</si>
  <si>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</si>
  <si>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</si>
  <si>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</si>
  <si>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</si>
  <si>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</si>
  <si>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</si>
  <si>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</si>
  <si>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</si>
  <si>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</si>
  <si>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</si>
  <si>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</si>
  <si>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</si>
  <si>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</si>
  <si>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</si>
  <si>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</si>
  <si>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</si>
  <si>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</si>
  <si>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</si>
  <si>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</si>
  <si>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</si>
  <si>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</si>
  <si>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</si>
  <si>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</si>
  <si>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</si>
  <si>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</si>
  <si>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</si>
  <si>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</si>
  <si>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</si>
  <si>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</si>
  <si>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</si>
  <si>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</si>
  <si>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</si>
  <si>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</si>
  <si>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</si>
  <si>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</si>
  <si>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</si>
  <si>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</si>
  <si>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</si>
  <si>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</si>
  <si>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</si>
  <si>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</si>
  <si>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</si>
  <si>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</si>
  <si>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</si>
  <si>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</si>
  <si>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</si>
  <si>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</si>
  <si>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</si>
  <si>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</si>
  <si>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</si>
  <si>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</si>
  <si>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</si>
  <si>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</si>
  <si>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</si>
  <si>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</si>
  <si>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</si>
  <si>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</si>
  <si>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</si>
  <si>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</si>
  <si>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</si>
  <si>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</si>
  <si>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</si>
  <si>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</si>
  <si>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</si>
  <si>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</si>
  <si>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</si>
  <si>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</si>
  <si>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</si>
  <si>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</si>
  <si>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</si>
  <si>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</si>
  <si>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</si>
  <si>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</si>
  <si>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</si>
  <si>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</si>
  <si>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</si>
  <si>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</si>
  <si>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</si>
  <si>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</si>
  <si>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</si>
  <si>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</si>
  <si>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</si>
  <si>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</si>
  <si>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</si>
  <si>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</si>
  <si>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</si>
  <si>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</si>
  <si>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</si>
  <si>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</si>
  <si>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</si>
  <si>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</si>
  <si>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</si>
  <si>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</si>
  <si>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</si>
  <si>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</si>
  <si>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</si>
  <si>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</si>
  <si>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</si>
  <si>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</si>
  <si>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</si>
  <si>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</si>
  <si>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</si>
  <si>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</si>
  <si>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</si>
  <si>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</si>
  <si>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</si>
  <si>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</si>
  <si>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</si>
  <si>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</si>
  <si>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</si>
  <si>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</si>
  <si>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</si>
  <si>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</si>
  <si>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</si>
  <si>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</si>
  <si>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</si>
  <si>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</si>
  <si>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</si>
  <si>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</si>
  <si>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</si>
  <si>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</si>
  <si>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</si>
  <si>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</si>
  <si>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</si>
  <si>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</si>
  <si>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</si>
  <si>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</si>
  <si>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</si>
  <si>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</si>
  <si>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</si>
  <si>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</si>
  <si>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</si>
  <si>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</si>
  <si>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</si>
  <si>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</si>
  <si>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</si>
  <si>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</si>
  <si>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</si>
  <si>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</si>
  <si>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</si>
  <si>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</si>
  <si>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</si>
  <si>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</si>
  <si>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</si>
  <si>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</si>
  <si>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</si>
  <si>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</si>
  <si>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</si>
  <si>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</si>
  <si>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</si>
  <si>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</si>
  <si>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</si>
  <si>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</si>
  <si>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</si>
  <si>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</si>
  <si>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</si>
  <si>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</si>
  <si>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</si>
  <si>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</si>
  <si>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</si>
  <si>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</si>
  <si>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</si>
  <si>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</si>
  <si>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</si>
  <si>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</si>
  <si>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</si>
  <si>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</si>
  <si>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</si>
  <si>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</si>
  <si>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</si>
  <si>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</si>
  <si>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</si>
  <si>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</si>
  <si>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</si>
  <si>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</si>
  <si>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</si>
  <si>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</si>
  <si>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</si>
  <si>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</si>
  <si>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</si>
  <si>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</si>
  <si>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</si>
  <si>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</si>
  <si>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</si>
  <si>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</si>
  <si>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</si>
  <si>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</si>
  <si>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</si>
  <si>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</si>
  <si>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</si>
  <si>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</si>
  <si>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</si>
  <si>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</si>
  <si>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</si>
  <si>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</si>
  <si>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</si>
  <si>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</si>
  <si>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</si>
  <si>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</si>
  <si>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</si>
  <si>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</si>
  <si>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</si>
  <si>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</si>
  <si>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</si>
  <si>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</si>
  <si>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</si>
  <si>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</si>
  <si>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</si>
  <si>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</si>
  <si>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</si>
  <si>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</si>
  <si>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</si>
  <si>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</si>
  <si>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</si>
  <si>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</si>
  <si>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</si>
  <si>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</si>
  <si>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</si>
  <si>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</si>
  <si>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</si>
  <si>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</si>
  <si>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</si>
  <si>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</si>
  <si>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</si>
  <si>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</si>
  <si>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</si>
  <si>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</si>
  <si>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</si>
  <si>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</si>
  <si>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</si>
  <si>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</si>
  <si>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</si>
  <si>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</si>
  <si>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</si>
  <si>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</si>
  <si>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</si>
  <si>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</si>
  <si>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</si>
  <si>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</si>
  <si>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</si>
  <si>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</si>
  <si>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</si>
  <si>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</si>
  <si>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</si>
  <si>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</si>
  <si>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</si>
  <si>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</si>
  <si>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</si>
  <si>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</si>
  <si>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</si>
  <si>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</si>
  <si>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</si>
  <si>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</si>
  <si>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</si>
  <si>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</si>
  <si>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</si>
  <si>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</si>
  <si>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</si>
  <si>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</si>
  <si>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</si>
  <si>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</si>
  <si>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</si>
  <si>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</si>
  <si>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</si>
  <si>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</si>
  <si>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</si>
  <si>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</si>
  <si>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</si>
  <si>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</si>
  <si>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</si>
  <si>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</si>
  <si>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</si>
  <si>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</si>
  <si>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</si>
  <si>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</si>
  <si>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</si>
  <si>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</si>
  <si>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</si>
  <si>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</si>
  <si>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</si>
  <si>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</si>
  <si>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</si>
  <si>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</si>
  <si>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</si>
  <si>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</si>
  <si>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</si>
  <si>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</si>
  <si>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</si>
  <si>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</si>
  <si>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</si>
  <si>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</si>
  <si>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</si>
  <si>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</si>
  <si>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</si>
  <si>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</si>
  <si>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</si>
  <si>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</si>
  <si>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</si>
  <si>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</si>
  <si>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</si>
  <si>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</si>
  <si>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</si>
  <si>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</si>
  <si>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</si>
  <si>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</si>
  <si>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</si>
  <si>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</si>
  <si>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</si>
  <si>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</si>
  <si>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</si>
  <si>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</si>
  <si>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</si>
  <si>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</si>
  <si>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</si>
  <si>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</si>
  <si>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</si>
  <si>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</si>
  <si>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</si>
  <si>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</si>
  <si>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</si>
  <si>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</si>
  <si>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</si>
  <si>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</si>
  <si>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</si>
  <si>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</si>
  <si>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</si>
  <si>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</si>
  <si>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</si>
  <si>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</si>
  <si>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</si>
  <si>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</si>
  <si>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</si>
  <si>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</si>
  <si>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</si>
  <si>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</si>
  <si>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</si>
  <si>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</si>
  <si>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</si>
  <si>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</si>
  <si>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</si>
  <si>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</si>
  <si>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</si>
  <si>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</si>
  <si>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</si>
  <si>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</si>
  <si>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</si>
  <si>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</si>
  <si>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</si>
  <si>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</si>
  <si>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</si>
  <si>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</si>
  <si>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</si>
  <si>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</si>
  <si>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</si>
  <si>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</si>
  <si>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</si>
  <si>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</si>
  <si>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</si>
  <si>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</si>
  <si>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</si>
  <si>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</si>
  <si>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</si>
  <si>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</si>
  <si>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</si>
  <si>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</si>
  <si>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</si>
  <si>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</si>
  <si>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</si>
  <si>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</si>
  <si>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</si>
  <si>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</si>
  <si>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</si>
  <si>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</si>
  <si>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</si>
  <si>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</si>
  <si>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</si>
  <si>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</si>
  <si>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</si>
  <si>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</si>
  <si>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</si>
  <si>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</si>
  <si>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</si>
  <si>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</si>
  <si>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</si>
  <si>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</si>
  <si>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</si>
  <si>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</si>
  <si>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</si>
  <si>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</si>
  <si>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</si>
  <si>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</si>
  <si>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</si>
  <si>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</si>
  <si>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</si>
  <si>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</si>
  <si>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</si>
  <si>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</si>
  <si>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</si>
  <si>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</si>
  <si>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</si>
  <si>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</si>
  <si>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</si>
  <si>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</si>
  <si>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</si>
  <si>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</si>
  <si>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</si>
  <si>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</si>
  <si>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</si>
  <si>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</si>
  <si>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</si>
  <si>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</si>
  <si>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</si>
  <si>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</si>
  <si>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</si>
  <si>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</si>
  <si>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</si>
  <si>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</si>
  <si>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</si>
  <si>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</si>
  <si>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</si>
  <si>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</si>
  <si>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</si>
  <si>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</si>
  <si>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</si>
  <si>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</si>
  <si>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</si>
  <si>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</si>
  <si>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</si>
  <si>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</si>
  <si>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</si>
  <si>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</si>
  <si>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</si>
  <si>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</si>
  <si>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</si>
  <si>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</si>
  <si>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</si>
  <si>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</si>
  <si>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</si>
  <si>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</si>
  <si>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</si>
  <si>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</si>
  <si>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</si>
  <si>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</si>
  <si>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</si>
  <si>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</si>
  <si>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</si>
  <si>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</si>
  <si>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</si>
  <si>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</si>
  <si>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</si>
  <si>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</si>
  <si>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</si>
  <si>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</si>
  <si>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</si>
  <si>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</si>
  <si>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</si>
  <si>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</si>
  <si>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</si>
  <si>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</si>
  <si>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</si>
  <si>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</si>
  <si>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</si>
  <si>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</si>
  <si>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</si>
  <si>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</si>
  <si>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</si>
  <si>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</si>
  <si>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</si>
  <si>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</si>
  <si>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</si>
  <si>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</si>
  <si>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</si>
  <si>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</si>
  <si>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</si>
  <si>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</si>
  <si>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</si>
  <si>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</si>
  <si>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</si>
  <si>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</si>
  <si>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</si>
  <si>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</si>
  <si>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</si>
  <si>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</si>
  <si>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</si>
  <si>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</si>
  <si>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</si>
  <si>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</si>
  <si>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</si>
  <si>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</si>
  <si>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</si>
  <si>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</si>
  <si>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</si>
  <si>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</si>
  <si>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</si>
  <si>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</si>
  <si>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</si>
  <si>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</si>
  <si>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</si>
  <si>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</si>
  <si>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</si>
  <si>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</si>
  <si>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</si>
  <si>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</si>
  <si>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</si>
  <si>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</si>
  <si>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</si>
  <si>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</si>
  <si>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</si>
  <si>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</si>
  <si>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</si>
  <si>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</si>
  <si>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</si>
  <si>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</si>
  <si>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</si>
  <si>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</si>
  <si>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</si>
  <si>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</si>
  <si>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</si>
  <si>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</si>
  <si>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</si>
  <si>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</si>
  <si>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</si>
  <si>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</si>
  <si>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</si>
  <si>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</si>
  <si>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</si>
  <si>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</si>
  <si>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</si>
  <si>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</si>
  <si>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</si>
  <si>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</si>
  <si>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</si>
  <si>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</si>
  <si>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</si>
  <si>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</si>
  <si>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</si>
  <si>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</si>
  <si>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</si>
  <si>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</si>
  <si>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</si>
  <si>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</si>
  <si>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</si>
  <si>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</si>
  <si>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</si>
  <si>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</si>
  <si>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</si>
  <si>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</si>
  <si>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</si>
  <si>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</si>
  <si>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</si>
  <si>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</si>
  <si>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</si>
  <si>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</si>
  <si>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</si>
  <si>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</si>
  <si>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</si>
  <si>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</si>
  <si>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</si>
  <si>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</si>
  <si>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</si>
  <si>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</si>
  <si>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</si>
  <si>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</si>
  <si>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</si>
  <si>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</si>
  <si>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</si>
  <si>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</si>
  <si>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</si>
  <si>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</si>
  <si>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</si>
  <si>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</si>
  <si>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</si>
  <si>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</si>
  <si>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</si>
  <si>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</si>
  <si>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</si>
  <si>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</si>
  <si>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</si>
  <si>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</si>
  <si>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</si>
  <si>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</si>
  <si>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</si>
  <si>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</si>
  <si>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</si>
  <si>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</si>
  <si>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</si>
  <si>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</si>
  <si>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</si>
  <si>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</si>
  <si>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</si>
  <si>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</si>
  <si>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</si>
  <si>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</si>
  <si>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</si>
  <si>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</si>
  <si>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</si>
  <si>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</si>
  <si>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</si>
  <si>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</si>
  <si>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</si>
  <si>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</si>
  <si>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</si>
  <si>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</si>
  <si>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</si>
  <si>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</si>
  <si>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</si>
  <si>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</si>
  <si>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</si>
  <si>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</si>
  <si>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</si>
  <si>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</si>
  <si>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</si>
  <si>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</si>
  <si>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</si>
  <si>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</si>
  <si>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</si>
  <si>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</si>
  <si>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</si>
  <si>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</si>
  <si>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</si>
  <si>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</si>
  <si>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</si>
  <si>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</si>
  <si>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</si>
  <si>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</si>
  <si>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</si>
  <si>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</si>
  <si>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</si>
  <si>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</si>
  <si>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</si>
  <si>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</si>
  <si>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</si>
  <si>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</si>
  <si>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</si>
  <si>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</si>
  <si>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</si>
  <si>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</si>
  <si>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</si>
  <si>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</si>
  <si>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</si>
  <si>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</si>
  <si>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</si>
  <si>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</si>
  <si>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</si>
  <si>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</si>
  <si>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</si>
  <si>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</si>
  <si>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</si>
  <si>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</si>
  <si>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</si>
  <si>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</si>
  <si>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</si>
  <si>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</si>
  <si>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</si>
  <si>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</si>
  <si>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</si>
  <si>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</si>
  <si>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</si>
  <si>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</si>
  <si>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</si>
  <si>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</si>
  <si>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</si>
  <si>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</si>
  <si>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</si>
  <si>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</si>
  <si>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</si>
  <si>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</si>
  <si>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</si>
  <si>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</si>
  <si>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</si>
  <si>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</si>
  <si>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</si>
  <si>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</si>
  <si>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</si>
  <si>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</si>
  <si>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</si>
  <si>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</si>
  <si>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</si>
  <si>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</si>
  <si>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</si>
  <si>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</si>
  <si>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</si>
  <si>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</si>
  <si>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</si>
  <si>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</si>
  <si>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</si>
  <si>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</si>
  <si>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</si>
  <si>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</si>
  <si>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</si>
  <si>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</si>
  <si>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</si>
  <si>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</si>
  <si>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</si>
  <si>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</si>
  <si>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</si>
  <si>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</si>
  <si>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</si>
  <si>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</si>
  <si>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</si>
  <si>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</si>
  <si>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</si>
  <si>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</si>
  <si>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</si>
  <si>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</si>
  <si>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</si>
  <si>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</si>
  <si>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</si>
  <si>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</si>
  <si>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</si>
  <si>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</si>
  <si>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</si>
  <si>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</si>
  <si>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</si>
  <si>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</si>
  <si>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</si>
  <si>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</si>
  <si>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</si>
  <si>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</si>
  <si>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</si>
  <si>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</si>
  <si>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</si>
  <si>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</si>
  <si>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</si>
  <si>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</si>
  <si>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</si>
  <si>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</si>
  <si>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</si>
  <si>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</si>
  <si>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</si>
  <si>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</si>
  <si>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</si>
  <si>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</si>
  <si>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</si>
  <si>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</si>
  <si>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</si>
  <si>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</si>
  <si>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</si>
  <si>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</si>
  <si>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</si>
  <si>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</si>
  <si>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</si>
  <si>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</si>
  <si>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</si>
  <si>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</si>
  <si>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</si>
  <si>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</si>
  <si>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</si>
  <si>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</si>
  <si>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</si>
  <si>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</si>
  <si>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</si>
  <si>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</si>
  <si>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</si>
  <si>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</si>
  <si>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</si>
  <si>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</si>
  <si>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</si>
  <si>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</si>
  <si>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</si>
  <si>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</si>
  <si>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</si>
  <si>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</si>
  <si>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</si>
  <si>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</si>
  <si>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</si>
  <si>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</si>
  <si>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</si>
  <si>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</si>
  <si>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</si>
  <si>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</si>
  <si>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</si>
  <si>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</si>
  <si>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</si>
  <si>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</si>
  <si>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</si>
  <si>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</si>
  <si>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</si>
  <si>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</si>
  <si>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</si>
  <si>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</si>
  <si>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</si>
  <si>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</si>
  <si>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</si>
  <si>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</si>
  <si>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</si>
  <si>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</si>
  <si>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</si>
  <si>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</si>
  <si>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</si>
  <si>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</si>
  <si>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</si>
  <si>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</si>
  <si>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</si>
  <si>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</si>
  <si>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</si>
  <si>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</si>
  <si>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</si>
  <si>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</si>
  <si>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</si>
  <si>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</si>
  <si>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</si>
  <si>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</si>
  <si>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</si>
  <si>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</si>
  <si>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</si>
  <si>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</si>
  <si>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</si>
  <si>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</si>
  <si>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</si>
  <si>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</si>
  <si>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</si>
  <si>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</si>
  <si>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</si>
  <si>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</si>
  <si>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</si>
  <si>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</si>
  <si>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</si>
  <si>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</si>
  <si>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</si>
  <si>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</si>
  <si>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</si>
  <si>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</si>
  <si>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</si>
  <si>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</si>
  <si>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</si>
  <si>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</si>
  <si>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</si>
  <si>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</si>
  <si>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</si>
  <si>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</si>
  <si>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</si>
  <si>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</si>
  <si>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</si>
  <si>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</si>
  <si>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</si>
  <si>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</si>
  <si>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</si>
  <si>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</si>
  <si>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</si>
  <si>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</si>
  <si>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</si>
  <si>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</si>
  <si>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</si>
  <si>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</si>
  <si>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</si>
  <si>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</si>
  <si>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</si>
  <si>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</si>
  <si>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</si>
  <si>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</si>
  <si>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</si>
  <si>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</si>
  <si>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</si>
  <si>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</si>
  <si>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</si>
  <si>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</si>
  <si>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</si>
  <si>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</si>
  <si>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</si>
  <si>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</si>
  <si>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</si>
  <si>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</si>
  <si>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</si>
  <si>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</si>
  <si>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</si>
  <si>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</si>
  <si>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</si>
  <si>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</si>
  <si>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</si>
  <si>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</si>
  <si>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</si>
  <si>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</si>
  <si>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</si>
  <si>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</si>
  <si>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</si>
  <si>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</si>
  <si>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</si>
  <si>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</si>
  <si>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</si>
  <si>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</si>
  <si>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</si>
  <si>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</si>
  <si>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</si>
  <si>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</si>
  <si>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</si>
  <si>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</si>
  <si>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</si>
  <si>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</si>
  <si>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</si>
  <si>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</si>
  <si>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</si>
  <si>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</si>
  <si>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</si>
  <si>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</si>
  <si>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</si>
  <si>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</si>
  <si>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</si>
  <si>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</si>
  <si>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</si>
  <si>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</si>
  <si>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</si>
  <si>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</si>
  <si>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</si>
  <si>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</si>
  <si>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</si>
  <si>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</si>
  <si>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</si>
  <si>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</si>
  <si>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</si>
  <si>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</si>
  <si>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</si>
  <si>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</si>
  <si>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</si>
  <si>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</si>
  <si>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</si>
  <si>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</si>
  <si>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</si>
  <si>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</si>
  <si>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</si>
  <si>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</si>
  <si>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</si>
  <si>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</si>
  <si>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</si>
  <si>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</si>
  <si>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</si>
  <si>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</si>
  <si>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</si>
  <si>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</si>
  <si>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</si>
  <si>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</si>
  <si>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</si>
  <si>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</si>
  <si>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</si>
  <si>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</si>
  <si>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</si>
  <si>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</si>
  <si>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</si>
  <si>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</si>
  <si>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</si>
  <si>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</si>
  <si>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</si>
  <si>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</si>
  <si>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</si>
  <si>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</si>
  <si>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</si>
  <si>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</si>
  <si>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</si>
  <si>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</si>
  <si>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</si>
  <si>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</si>
  <si>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</si>
  <si>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</si>
  <si>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</si>
  <si>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</si>
  <si>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</si>
  <si>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</si>
  <si>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</si>
  <si>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</si>
  <si>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</si>
  <si>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</si>
  <si>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</si>
  <si>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</si>
  <si>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</si>
  <si>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</si>
  <si>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</si>
  <si>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</si>
  <si>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</si>
  <si>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</si>
  <si>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</si>
  <si>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</si>
  <si>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</si>
  <si>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</si>
  <si>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</si>
  <si>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</si>
  <si>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</si>
  <si>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</si>
  <si>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</si>
  <si>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</si>
  <si>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</si>
  <si>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</si>
  <si>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</si>
  <si>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</si>
  <si>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</si>
  <si>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</si>
  <si>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</si>
  <si>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</si>
  <si>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</si>
  <si>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</si>
  <si>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</si>
  <si>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</si>
  <si>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</si>
  <si>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</si>
  <si>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</si>
  <si>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</si>
  <si>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</si>
  <si>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</si>
  <si>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</si>
  <si>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</si>
  <si>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</si>
  <si>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</si>
  <si>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</si>
  <si>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</si>
  <si>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</si>
  <si>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</si>
  <si>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</si>
  <si>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</si>
  <si>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</si>
  <si>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</si>
  <si>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</si>
  <si>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</si>
  <si>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</si>
  <si>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</si>
  <si>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</si>
  <si>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</si>
  <si>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</si>
  <si>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</si>
  <si>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</si>
  <si>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</si>
  <si>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</si>
  <si>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</si>
  <si>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</si>
  <si>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</si>
  <si>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</si>
  <si>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</si>
  <si>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</si>
  <si>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</si>
  <si>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</si>
  <si>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</si>
  <si>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</si>
  <si>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</si>
  <si>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</si>
  <si>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</si>
  <si>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</si>
  <si>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</si>
  <si>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</si>
  <si>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</si>
  <si>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</si>
  <si>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</si>
  <si>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</si>
  <si>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</si>
  <si>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</si>
  <si>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</si>
  <si>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</si>
  <si>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</si>
  <si>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</si>
  <si>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</si>
  <si>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</si>
  <si>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</si>
  <si>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</si>
  <si>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</si>
  <si>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</si>
  <si>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</si>
  <si>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</si>
  <si>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</si>
  <si>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</si>
  <si>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</si>
  <si>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</si>
  <si>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</si>
  <si>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</si>
  <si>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</si>
  <si>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</si>
  <si>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</si>
  <si>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</si>
  <si>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</si>
  <si>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</si>
  <si>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</si>
  <si>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</si>
  <si>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</si>
  <si>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</si>
  <si>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</si>
  <si>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</si>
  <si>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</si>
  <si>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</si>
  <si>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</si>
  <si>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</si>
  <si>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</si>
  <si>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</si>
  <si>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</si>
  <si>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</si>
  <si>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</si>
  <si>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</si>
  <si>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</si>
  <si>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</si>
  <si>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</si>
  <si>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</si>
  <si>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</si>
  <si>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</si>
  <si>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</si>
  <si>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</si>
  <si>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</si>
  <si>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</si>
  <si>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</si>
  <si>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</si>
  <si>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</si>
  <si>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</si>
  <si>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</si>
  <si>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</si>
  <si>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</si>
  <si>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</si>
  <si>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</si>
  <si>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</si>
  <si>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</si>
  <si>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</si>
  <si>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</si>
  <si>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</si>
  <si>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</si>
  <si>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</si>
  <si>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</si>
  <si>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</si>
  <si>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</si>
  <si>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</si>
  <si>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</si>
  <si>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</si>
  <si>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</si>
  <si>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</si>
  <si>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</si>
  <si>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</si>
  <si>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</si>
  <si>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</si>
  <si>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</si>
  <si>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</si>
  <si>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</si>
  <si>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</si>
  <si>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</si>
  <si>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</si>
  <si>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</si>
  <si>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</si>
  <si>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</si>
  <si>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</si>
  <si>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</si>
  <si>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</si>
  <si>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</si>
  <si>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</si>
  <si>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</si>
  <si>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</si>
  <si>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</si>
  <si>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</si>
  <si>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</si>
  <si>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</si>
  <si>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</si>
  <si>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</si>
  <si>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</si>
  <si>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</si>
  <si>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</si>
  <si>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</si>
  <si>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</si>
  <si>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</si>
  <si>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</si>
  <si>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</si>
  <si>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</si>
  <si>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</si>
  <si>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</si>
  <si>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</si>
  <si>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</si>
  <si>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</si>
  <si>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</si>
  <si>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</si>
  <si>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</si>
  <si>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</si>
  <si>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</si>
  <si>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</si>
  <si>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</si>
  <si>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</si>
  <si>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</si>
  <si>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</si>
  <si>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</si>
  <si>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</si>
  <si>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</si>
  <si>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</si>
  <si>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</si>
  <si>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</si>
  <si>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</si>
  <si>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</si>
  <si>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</si>
  <si>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</si>
  <si>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</si>
  <si>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</si>
  <si>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</si>
  <si>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</si>
  <si>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</si>
  <si>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</si>
  <si>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</si>
  <si>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</si>
  <si>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</si>
  <si>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</si>
  <si>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</si>
  <si>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</si>
  <si>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</si>
  <si>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</si>
  <si>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</si>
  <si>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</si>
  <si>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</si>
  <si>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</si>
  <si>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</si>
  <si>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</si>
  <si>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</si>
  <si>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</si>
  <si>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</si>
  <si>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</si>
  <si>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</si>
  <si>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</si>
  <si>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</si>
  <si>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</si>
  <si>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</si>
  <si>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</si>
  <si>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</si>
  <si>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</si>
  <si>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</si>
  <si>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</si>
  <si>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</si>
  <si>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</si>
  <si>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</si>
  <si>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</si>
  <si>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</si>
  <si>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</si>
  <si>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</si>
  <si>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</si>
  <si>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</si>
  <si>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</si>
  <si>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</si>
  <si>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</si>
  <si>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</si>
  <si>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</si>
  <si>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</si>
  <si>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</si>
  <si>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</si>
  <si>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</si>
  <si>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</si>
  <si>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</si>
  <si>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</si>
  <si>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</si>
  <si>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</si>
  <si>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</si>
  <si>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</si>
  <si>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</si>
  <si>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</si>
  <si>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</si>
  <si>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</si>
  <si>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</si>
  <si>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</si>
  <si>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</si>
  <si>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</si>
  <si>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</si>
  <si>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</si>
  <si>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</si>
  <si>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</si>
  <si>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</si>
  <si>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</si>
  <si>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</si>
  <si>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</si>
  <si>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</si>
  <si>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</si>
  <si>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</si>
  <si>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</si>
  <si>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</si>
  <si>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</si>
  <si>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</si>
  <si>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</si>
  <si>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</si>
  <si>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</si>
  <si>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</si>
  <si>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</si>
  <si>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</si>
  <si>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</si>
  <si>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</si>
  <si>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</si>
  <si>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</si>
  <si>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</si>
  <si>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</si>
  <si>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</si>
  <si>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</si>
  <si>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</si>
  <si>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</si>
  <si>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</si>
  <si>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</si>
  <si>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</si>
  <si>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</si>
  <si>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</si>
  <si>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</si>
  <si>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</si>
  <si>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</si>
  <si>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</si>
  <si>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</si>
  <si>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</si>
  <si>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</si>
  <si>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</si>
  <si>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</si>
  <si>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</si>
  <si>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</si>
  <si>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</si>
  <si>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</si>
  <si>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</si>
  <si>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</si>
  <si>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</si>
  <si>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</si>
  <si>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</si>
  <si>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</si>
  <si>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</si>
  <si>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</si>
  <si>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</si>
  <si>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</si>
  <si>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</si>
  <si>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</si>
  <si>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</si>
  <si>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</si>
  <si>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</si>
  <si>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</si>
  <si>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</si>
  <si>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</si>
  <si>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</si>
  <si>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</si>
  <si>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</si>
  <si>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</si>
  <si>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</si>
  <si>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</si>
  <si>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</si>
  <si>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</si>
  <si>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</si>
  <si>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</si>
  <si>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</si>
  <si>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</si>
  <si>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</si>
  <si>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</si>
  <si>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</si>
  <si>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</si>
  <si>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</si>
  <si>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</si>
  <si>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</si>
  <si>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</si>
  <si>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</si>
  <si>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</si>
  <si>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</si>
  <si>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</si>
  <si>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</si>
  <si>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</si>
  <si>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</si>
  <si>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</si>
  <si>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</si>
  <si>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</si>
  <si>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</si>
  <si>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</si>
  <si>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</si>
  <si>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</si>
  <si>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</si>
  <si>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</si>
  <si>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</si>
  <si>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</si>
  <si>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</si>
  <si>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</si>
  <si>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</si>
  <si>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</si>
  <si>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</si>
  <si>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</si>
  <si>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</si>
  <si>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</si>
  <si>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</si>
  <si>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</si>
  <si>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</si>
  <si>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</si>
  <si>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</si>
  <si>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</si>
  <si>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</si>
  <si>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</si>
  <si>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</si>
  <si>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</si>
  <si>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</si>
  <si>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</si>
  <si>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</si>
  <si>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</si>
  <si>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</si>
  <si>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</si>
  <si>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</si>
  <si>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</si>
  <si>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</si>
  <si>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</si>
  <si>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</si>
  <si>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</si>
  <si>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</si>
  <si>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</si>
  <si>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</si>
  <si>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</si>
  <si>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</si>
  <si>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</si>
  <si>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</si>
  <si>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</si>
  <si>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</si>
  <si>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</si>
  <si>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</si>
  <si>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</si>
  <si>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</si>
  <si>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</si>
  <si>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</si>
  <si>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</si>
  <si>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</si>
  <si>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</si>
  <si>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</si>
  <si>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</si>
  <si>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</si>
  <si>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</si>
  <si>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</si>
  <si>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</si>
  <si>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</si>
  <si>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</si>
  <si>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</si>
  <si>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</si>
  <si>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</si>
  <si>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</si>
  <si>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</si>
  <si>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</si>
  <si>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</si>
  <si>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</si>
  <si>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</si>
  <si>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</si>
  <si>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</si>
  <si>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</si>
  <si>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</si>
  <si>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</si>
  <si>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</si>
  <si>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</si>
  <si>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</si>
  <si>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</si>
  <si>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</si>
  <si>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</si>
  <si>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</si>
  <si>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</si>
  <si>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</si>
  <si>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</si>
  <si>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</si>
  <si>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</si>
  <si>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</si>
  <si>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</si>
  <si>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</si>
  <si>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</si>
  <si>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</si>
  <si>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</si>
  <si>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</si>
  <si>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</si>
  <si>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</si>
  <si>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</si>
  <si>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</si>
  <si>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</si>
  <si>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</si>
  <si>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</si>
  <si>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</si>
  <si>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</si>
  <si>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</si>
  <si>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</si>
  <si>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</si>
  <si>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</si>
  <si>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</si>
  <si>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</si>
  <si>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</si>
  <si>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</si>
  <si>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</si>
  <si>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</si>
  <si>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</si>
  <si>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</si>
  <si>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</si>
  <si>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</si>
  <si>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</si>
  <si>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</si>
  <si>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</si>
  <si>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</si>
  <si>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</si>
  <si>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</si>
  <si>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</si>
  <si>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</si>
  <si>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</si>
  <si>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</si>
  <si>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</si>
  <si>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</si>
  <si>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</si>
  <si>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</si>
  <si>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</si>
  <si>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</si>
  <si>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</si>
  <si>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</si>
  <si>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</si>
  <si>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</si>
  <si>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</si>
  <si>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</si>
  <si>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</si>
  <si>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</si>
  <si>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</si>
  <si>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</si>
  <si>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</si>
  <si>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</si>
  <si>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</si>
  <si>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</si>
  <si>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</si>
  <si>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</si>
  <si>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</si>
  <si>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</si>
  <si>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</si>
  <si>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</si>
  <si>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</si>
  <si>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</si>
  <si>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</si>
  <si>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</si>
  <si>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</si>
  <si>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</si>
  <si>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</si>
  <si>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</si>
  <si>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</si>
  <si>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</si>
  <si>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</si>
  <si>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</si>
  <si>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</si>
  <si>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</si>
  <si>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</si>
  <si>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</si>
  <si>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</si>
  <si>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</si>
  <si>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</si>
  <si>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</si>
  <si>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</si>
  <si>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</si>
  <si>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</si>
  <si>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</si>
  <si>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</si>
  <si>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</si>
  <si>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</si>
  <si>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</si>
  <si>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</si>
  <si>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</si>
  <si>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</si>
  <si>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</si>
  <si>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</si>
  <si>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</si>
  <si>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</si>
  <si>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</si>
  <si>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</si>
  <si>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</si>
  <si>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</si>
  <si>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</si>
  <si>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</si>
  <si>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</si>
  <si>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</si>
  <si>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</si>
  <si>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</si>
  <si>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</si>
  <si>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</si>
  <si>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</si>
  <si>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</si>
  <si>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</si>
  <si>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</si>
  <si>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</si>
  <si>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</si>
  <si>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</si>
  <si>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</si>
  <si>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</si>
  <si>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</si>
  <si>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</si>
  <si>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</si>
  <si>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</si>
  <si>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</si>
  <si>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</si>
  <si>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</si>
  <si>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</si>
  <si>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</si>
  <si>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</si>
  <si>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</si>
  <si>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</si>
  <si>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</si>
  <si>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</si>
  <si>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</si>
  <si>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</si>
  <si>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</si>
  <si>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</si>
  <si>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</si>
  <si>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</si>
  <si>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</si>
  <si>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</si>
  <si>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</si>
  <si>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</si>
  <si>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</si>
  <si>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</si>
  <si>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</si>
  <si>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</si>
  <si>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</si>
  <si>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</si>
  <si>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</si>
  <si>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</si>
  <si>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</si>
  <si>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</si>
  <si>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</si>
  <si>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</si>
  <si>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</si>
  <si>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</si>
  <si>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</si>
  <si>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</si>
  <si>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</si>
  <si>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</si>
  <si>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</si>
  <si>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</si>
  <si>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</si>
  <si>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</si>
  <si>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</si>
  <si>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</si>
  <si>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</si>
  <si>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</si>
  <si>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</si>
  <si>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</si>
  <si>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ＭＳ Ｐゴシック"/>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</si>
  <si>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</si>
  <si>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</si>
  <si>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</si>
  <si>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</si>
  <si>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</si>
  <si>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</si>
  <si>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</si>
  <si>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</si>
  <si>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</si>
  <si>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</si>
  <si>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</si>
  <si>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</si>
  <si>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</si>
  <si>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</si>
  <si>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</si>
  <si>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</si>
  <si>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</si>
  <si>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</si>
  <si>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</si>
  <si>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</si>
  <si>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</si>
  <si>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</si>
  <si>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</si>
  <si>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</si>
  <si>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</si>
  <si>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</si>
  <si>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</si>
  <si>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</si>
  <si>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</si>
  <si>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</si>
  <si>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</si>
  <si>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</si>
  <si>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</si>
  <si>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</si>
  <si>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</si>
  <si>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</si>
  <si>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</si>
  <si>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</si>
  <si>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</si>
  <si>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</si>
  <si>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</si>
  <si>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</si>
  <si>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</si>
  <si>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</si>
  <si>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</si>
  <si>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</si>
  <si>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</si>
  <si>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</si>
  <si>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</si>
  <si>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</si>
  <si>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</si>
  <si>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</si>
  <si>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</si>
  <si>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</si>
  <si>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</si>
  <si>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</si>
  <si>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</si>
  <si>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</si>
  <si>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</si>
  <si>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</si>
  <si>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</si>
  <si>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</si>
  <si>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</si>
  <si>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</si>
  <si>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</si>
  <si>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</si>
  <si>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</si>
  <si>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</si>
  <si>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</si>
  <si>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</si>
  <si>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</si>
  <si>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</si>
  <si>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</si>
  <si>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</si>
  <si>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</si>
  <si>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</si>
  <si>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</si>
  <si>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</si>
  <si>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</si>
  <si>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</si>
  <si>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</si>
  <si>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</si>
  <si>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</si>
  <si>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</si>
  <si>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</si>
  <si>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</si>
  <si>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</si>
  <si>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</si>
  <si>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</si>
  <si>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</si>
  <si>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</si>
  <si>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</si>
  <si>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</si>
  <si>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</si>
  <si>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</si>
  <si>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</si>
  <si>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</si>
  <si>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</si>
  <si>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</si>
  <si>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</si>
  <si>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</si>
  <si>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</si>
  <si>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</si>
  <si>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</si>
  <si>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</si>
  <si>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</si>
  <si>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</si>
  <si>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</si>
  <si>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</si>
  <si>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</si>
  <si>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</si>
  <si>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</si>
  <si>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</si>
  <si>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</si>
  <si>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</si>
  <si>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</si>
  <si>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</si>
  <si>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</si>
  <si>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</si>
  <si>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</si>
  <si>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</si>
  <si>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</si>
  <si>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</si>
  <si>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</si>
  <si>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</si>
  <si>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</si>
  <si>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</si>
  <si>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</si>
  <si>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</si>
  <si>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</si>
  <si>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</si>
  <si>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</si>
  <si>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</si>
  <si>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</si>
  <si>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</si>
  <si>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</si>
  <si>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</si>
  <si>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</si>
  <si>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</si>
  <si>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</si>
  <si>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</si>
  <si>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</si>
  <si>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</si>
  <si>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</si>
  <si>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</si>
  <si>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</si>
  <si>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</si>
  <si>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</si>
  <si>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</si>
  <si>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</si>
  <si>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</si>
  <si>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</si>
  <si>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</si>
  <si>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</si>
  <si>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</si>
  <si>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</si>
  <si>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</si>
  <si>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</si>
  <si>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</si>
  <si>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</si>
  <si>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</si>
  <si>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</si>
  <si>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</si>
  <si>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</si>
  <si>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</si>
  <si>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</si>
  <si>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</si>
  <si>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</si>
  <si>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</si>
  <si>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</si>
  <si>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</si>
  <si>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</si>
  <si>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</si>
  <si>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</si>
  <si>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</si>
  <si>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</si>
  <si>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</si>
  <si>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</si>
  <si>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</si>
  <si>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</si>
  <si>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</si>
  <si>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</si>
  <si>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</si>
  <si>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</si>
  <si>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</si>
  <si>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</si>
  <si>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</si>
  <si>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</si>
  <si>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</si>
  <si>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</si>
  <si>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</si>
  <si>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</si>
  <si>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</si>
  <si>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</si>
  <si>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</si>
  <si>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</si>
  <si>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</si>
  <si>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</si>
  <si>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</si>
  <si>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</si>
  <si>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</si>
  <si>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</si>
  <si>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</si>
  <si>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</si>
  <si>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</si>
  <si>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</si>
  <si>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</si>
  <si>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</si>
  <si>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</si>
  <si>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</si>
  <si>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</si>
  <si>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</si>
  <si>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</si>
  <si>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</si>
  <si>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</si>
  <si>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</si>
  <si>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</si>
  <si>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</si>
  <si>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</si>
  <si>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</si>
  <si>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</si>
  <si>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</si>
  <si>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</si>
  <si>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</si>
  <si>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</si>
  <si>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</si>
  <si>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</si>
  <si>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</si>
  <si>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</si>
  <si>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</si>
  <si>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</si>
  <si>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</si>
  <si>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</si>
  <si>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</si>
  <si>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</si>
  <si>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</si>
  <si>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</si>
  <si>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</si>
  <si>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</si>
  <si>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</si>
  <si>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</si>
  <si>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</si>
  <si>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</si>
  <si>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</si>
  <si>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</si>
  <si>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</si>
  <si>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</si>
  <si>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</si>
  <si>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</si>
  <si>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</si>
  <si>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</si>
  <si>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</si>
  <si>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</si>
  <si>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</si>
  <si>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</si>
  <si>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</si>
  <si>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</si>
  <si>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</si>
  <si>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</si>
  <si>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</si>
  <si>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</si>
  <si>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</si>
  <si>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</si>
  <si>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</si>
  <si>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</si>
  <si>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</si>
  <si>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</si>
  <si>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</si>
  <si>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</si>
  <si>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</si>
  <si>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</si>
  <si>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</si>
  <si>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</si>
  <si>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</si>
  <si>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</si>
  <si>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</si>
  <si>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</si>
  <si>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</si>
  <si>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</si>
  <si>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</si>
  <si>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</si>
  <si>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</si>
  <si>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</si>
  <si>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</si>
  <si>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</si>
  <si>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</si>
  <si>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</si>
  <si>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</si>
  <si>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</si>
  <si>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</si>
  <si>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</si>
  <si>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</si>
  <si>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</si>
  <si>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</si>
  <si>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</si>
  <si>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</si>
  <si>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</si>
  <si>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</si>
  <si>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</si>
  <si>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</si>
  <si>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</si>
  <si>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</si>
  <si>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</si>
  <si>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</si>
  <si>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</si>
  <si>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</si>
  <si>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</si>
  <si>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</si>
  <si>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</si>
  <si>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</si>
  <si>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</si>
  <si>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</si>
  <si>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</si>
  <si>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</si>
  <si>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</si>
  <si>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</si>
  <si>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</si>
  <si>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</si>
  <si>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</si>
  <si>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</si>
  <si>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</si>
  <si>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</si>
  <si>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</si>
  <si>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</si>
  <si>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</si>
  <si>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</si>
  <si>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</si>
  <si>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</si>
  <si>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</si>
  <si>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</si>
  <si>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</si>
  <si>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</si>
  <si>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</si>
  <si>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</si>
  <si>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</si>
  <si>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</si>
  <si>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</si>
  <si>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</si>
  <si>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</si>
  <si>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</si>
  <si>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</si>
  <si>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</si>
  <si>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</si>
  <si>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</si>
  <si>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</si>
  <si>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</si>
  <si>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</si>
  <si>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</si>
  <si>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</si>
  <si>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</si>
  <si>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</si>
  <si>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</si>
  <si>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</si>
  <si>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</si>
  <si>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</si>
  <si>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</si>
  <si>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</si>
  <si>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</si>
  <si>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</si>
  <si>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</si>
  <si>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</si>
  <si>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</si>
  <si>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</si>
  <si>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</si>
  <si>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</si>
  <si>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</si>
  <si>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</si>
  <si>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</si>
  <si>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</si>
  <si>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</si>
  <si>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</si>
  <si>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</si>
  <si>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</si>
  <si>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</si>
  <si>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</si>
  <si>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</si>
  <si>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</si>
  <si>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</si>
  <si>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</si>
  <si>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</si>
  <si>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</si>
  <si>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</si>
  <si>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</si>
  <si>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</si>
  <si>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</si>
  <si>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</si>
  <si>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</si>
  <si>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</si>
  <si>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</si>
  <si>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</si>
  <si>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</si>
  <si>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</si>
  <si>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</si>
  <si>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</si>
  <si>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</si>
  <si>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</si>
  <si>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</si>
  <si>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</si>
  <si>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</si>
  <si>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</si>
  <si>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</si>
  <si>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</si>
  <si>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</si>
  <si>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</si>
  <si>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</si>
  <si>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</si>
  <si>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</si>
  <si>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</si>
  <si>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</si>
  <si>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</si>
  <si>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</si>
  <si>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</si>
  <si>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</si>
  <si>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</si>
  <si>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</si>
  <si>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</si>
  <si>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</si>
  <si>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</si>
  <si>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</si>
  <si>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</si>
  <si>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</si>
  <si>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</si>
  <si>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</si>
  <si>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</si>
  <si>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</si>
  <si>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</si>
  <si>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</si>
  <si>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</si>
  <si>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</si>
  <si>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</si>
  <si>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</si>
  <si>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</si>
  <si>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</si>
  <si>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</si>
  <si>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</si>
  <si>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</si>
  <si>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</si>
  <si>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</si>
  <si>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</si>
  <si>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</si>
  <si>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</si>
  <si>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</si>
  <si>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</si>
  <si>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</si>
  <si>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</si>
  <si>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</si>
  <si>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</si>
  <si>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</si>
  <si>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</si>
  <si>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</si>
  <si>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</si>
  <si>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</si>
  <si>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</si>
  <si>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</si>
  <si>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</si>
  <si>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</si>
  <si>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</si>
  <si>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</si>
  <si>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</si>
  <si>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</si>
  <si>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</si>
  <si>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</si>
  <si>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</si>
  <si>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</si>
  <si>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</si>
  <si>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</si>
  <si>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</si>
  <si>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</si>
  <si>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</si>
  <si>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</si>
  <si>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</si>
  <si>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</si>
  <si>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</si>
  <si>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</si>
  <si>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</si>
  <si>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</si>
  <si>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</si>
  <si>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</si>
  <si>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</si>
  <si>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</si>
  <si>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</si>
  <si>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</si>
  <si>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</si>
  <si>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</si>
  <si>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</si>
  <si>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</si>
  <si>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</si>
  <si>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</si>
  <si>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</si>
  <si>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</si>
  <si>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</si>
  <si>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</si>
  <si>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</si>
  <si>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</si>
  <si>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</si>
  <si>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</si>
  <si>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</si>
  <si>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</si>
  <si>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</si>
  <si>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</si>
  <si>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</si>
  <si>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</si>
  <si>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</si>
  <si>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</si>
  <si>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</si>
  <si>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</si>
  <si>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</si>
  <si>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</si>
  <si>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</si>
  <si>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</si>
  <si>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</si>
  <si>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</si>
  <si>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</si>
  <si>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</si>
  <si>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</si>
  <si>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</si>
  <si>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</si>
  <si>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</si>
  <si>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</si>
  <si>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</si>
  <si>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</si>
  <si>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</si>
  <si>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</si>
  <si>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</si>
  <si>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</si>
  <si>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</si>
  <si>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</si>
  <si>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</si>
  <si>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</si>
  <si>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</si>
  <si>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</si>
  <si>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</si>
  <si>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</si>
  <si>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</si>
  <si>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</si>
  <si>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</si>
  <si>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</si>
  <si>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</si>
  <si>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</si>
  <si>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</si>
  <si>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</si>
  <si>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</si>
  <si>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</si>
  <si>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</si>
  <si>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</si>
  <si>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NIDEC ADVANCED MOTOR CORPORATION</t>
    <phoneticPr fontId="100"/>
  </si>
  <si>
    <t>3-93 Aioi Kiryu city Gunma prefecture Japan</t>
    <phoneticPr fontId="100"/>
  </si>
  <si>
    <t>+81-277-53-8815</t>
  </si>
  <si>
    <t>Takashi Kanuma</t>
    <phoneticPr fontId="100"/>
  </si>
  <si>
    <t>Purchase manager</t>
    <phoneticPr fontId="100"/>
  </si>
  <si>
    <t>kanuma.takashi@nidec.com</t>
    <phoneticPr fontId="100"/>
  </si>
  <si>
    <t>100%</t>
  </si>
  <si>
    <t>toi.kyohei@nidec.com</t>
    <phoneticPr fontId="100"/>
  </si>
  <si>
    <t>Kyohei Toi</t>
    <phoneticPr fontId="100"/>
  </si>
  <si>
    <t>There are some smelters which use minerals excavated from the DRC or an adjoining country.
But these smelters are certificated as RMAPCID003387.</t>
    <phoneticPr fontId="100"/>
  </si>
  <si>
    <t xml:space="preserve">If a smelter of conflict minerals is found to be complicit in the conflicts in the DRC countries, the NIDEC Group will take appropriate measures to eliminate those minerals (smelters).			</t>
    <phoneticPr fontId="100"/>
  </si>
  <si>
    <t>https://www.nidec.com/en/corporate/procurement/policy/</t>
    <phoneticPr fontId="100"/>
  </si>
  <si>
    <t xml:space="preserve">	We will investigate whether or not transactions are conducted in the country of origin (the Democratic Republic of the Congo or adjoining countries or high-risk areas (CAHRAs)), and if we discover the use of materials procured from the conflict areas, we will discontinue procurement and require switching to the procurement of alternative materials.		</t>
    <phoneticPr fontId="100"/>
  </si>
  <si>
    <t>If it is found that materials procured from conflict areas are being used, the procurement will be discontinued and the supplier will be requested to switch to an alternative procurement.</t>
    <phoneticPr fontId="100"/>
  </si>
  <si>
    <t>CN52B31</t>
  </si>
  <si>
    <t>PA77B3</t>
  </si>
  <si>
    <t>DMN29BB</t>
  </si>
  <si>
    <t>DME25BB</t>
  </si>
  <si>
    <t>KH4238-B95013</t>
  </si>
  <si>
    <t>KH42HM2-B105</t>
  </si>
  <si>
    <t>KH42HM2-R040</t>
  </si>
  <si>
    <t>KH42HM2-R039</t>
  </si>
  <si>
    <t>LV16L52019</t>
  </si>
  <si>
    <t>L134B77301</t>
  </si>
  <si>
    <t>B629B06100</t>
  </si>
  <si>
    <t>B225B06100</t>
  </si>
  <si>
    <t>D545C95013</t>
  </si>
  <si>
    <t>D541C02105</t>
  </si>
  <si>
    <t>D571C02040</t>
  </si>
  <si>
    <t>D571C02039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</si>
</sst>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 #,##0_-;\-* #,##0_-;_-* &quot;-&quot;_-;_-@_-"/>
    <numFmt numFmtId="185" formatCode="_-&quot;$&quot;* #,##0.00_-;\-&quot;$&quot;* #,##0.00_-;_-&quot;$&quot;* &quot;-&quot;??_-;_-@_-"/>
    <numFmt numFmtId="186" formatCode="_-* #,##0.00_-;\-* #,##0.00_-;_-* &quot;-&quot;??_-;_-@_-"/>
    <numFmt numFmtId="187" formatCode="_-* #,##0\ &quot;€&quot;_-;\-* #,##0\ &quot;€&quot;_-;_-* &quot;-&quot;\ &quot;€&quot;_-;_-@_-"/>
    <numFmt numFmtId="188" formatCode="_-* #,##0\ _€_-;\-* #,##0\ _€_-;_-* &quot;-&quot;\ _€_-;_-@_-"/>
    <numFmt numFmtId="189" formatCode="_-* #,##0.00\ &quot;€&quot;_-;\-* #,##0.00\ &quot;€&quot;_-;_-* &quot;-&quot;??\ &quot;€&quot;_-;_-@_-"/>
    <numFmt numFmtId="190" formatCode="_-* #,##0.00\ _€_-;\-* #,##0.00\ _€_-;_-* &quot;-&quot;??\ _€_-;_-@_-"/>
    <numFmt numFmtId="191" formatCode="_-&quot;€&quot;\ * #,##0_-;\-&quot;€&quot;\ * #,##0_-;_-&quot;€&quot;\ * &quot;-&quot;_-;_-@_-"/>
    <numFmt numFmtId="192" formatCode="_-&quot;€&quot;\ * #,##0.00_-;\-&quot;€&quot;\ * #,##0.00_-;_-&quot;€&quot;\ * &quot;-&quot;??_-;_-@_-"/>
  </numFmts>
  <fonts count="101">
    <font>
      <sz val="10"/>
      <name val="Verdana"/>
      <family val="2"/>
    </font>
    <font>
      <sz val="11"/>
      <color theme="1"/>
      <name val="ＭＳ Ｐゴシック"/>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ＭＳ Ｐゴシック"/>
      <family val="3"/>
      <charset val="128"/>
      <scheme val="minor"/>
    </font>
    <font>
      <sz val="11"/>
      <color theme="0"/>
      <name val="ＭＳ Ｐゴシック"/>
      <family val="3"/>
      <charset val="128"/>
      <scheme val="minor"/>
    </font>
    <font>
      <sz val="11"/>
      <color rgb="FF9C0006"/>
      <name val="ＭＳ Ｐゴシック"/>
      <family val="3"/>
      <charset val="128"/>
    </font>
    <font>
      <sz val="11"/>
      <color rgb="FF9C0006"/>
      <name val="ＭＳ Ｐゴシック"/>
      <family val="3"/>
      <charset val="128"/>
      <scheme val="minor"/>
    </font>
    <font>
      <b/>
      <sz val="11"/>
      <color rgb="FFFA7D00"/>
      <name val="ＭＳ Ｐゴシック"/>
      <family val="3"/>
      <charset val="128"/>
      <scheme val="minor"/>
    </font>
    <font>
      <b/>
      <sz val="11"/>
      <color theme="0"/>
      <name val="ＭＳ Ｐゴシック"/>
      <family val="3"/>
      <charset val="128"/>
      <scheme val="minor"/>
    </font>
    <font>
      <i/>
      <sz val="11"/>
      <color rgb="FF7F7F7F"/>
      <name val="ＭＳ Ｐゴシック"/>
      <family val="3"/>
      <charset val="128"/>
      <scheme val="minor"/>
    </font>
    <font>
      <sz val="11"/>
      <color rgb="FF0061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u/>
      <sz val="10"/>
      <color theme="10"/>
      <name val="Arial"/>
      <family val="2"/>
    </font>
    <font>
      <u/>
      <sz val="11"/>
      <color theme="10"/>
      <name val="ＭＳ Ｐゴシック"/>
      <family val="3"/>
      <charset val="128"/>
      <scheme val="minor"/>
    </font>
    <font>
      <u/>
      <sz val="12"/>
      <color theme="10"/>
      <name val="ＭＳ Ｐゴシック"/>
      <family val="3"/>
      <charset val="128"/>
      <scheme val="minor"/>
    </font>
    <font>
      <sz val="11"/>
      <color rgb="FF3F3F76"/>
      <name val="ＭＳ Ｐゴシック"/>
      <family val="3"/>
      <charset val="128"/>
      <scheme val="minor"/>
    </font>
    <font>
      <sz val="11"/>
      <color rgb="FFFA7D00"/>
      <name val="ＭＳ Ｐゴシック"/>
      <family val="3"/>
      <charset val="128"/>
      <scheme val="minor"/>
    </font>
    <font>
      <sz val="11"/>
      <color rgb="FF9C6500"/>
      <name val="ＭＳ Ｐゴシック"/>
      <family val="3"/>
      <charset val="128"/>
      <scheme val="minor"/>
    </font>
    <font>
      <sz val="10"/>
      <color theme="1"/>
      <name val="ＭＳ Ｐゴシック"/>
      <family val="3"/>
      <charset val="128"/>
    </font>
    <font>
      <sz val="11"/>
      <color theme="1"/>
      <name val="ＭＳ Ｐゴシック"/>
      <family val="3"/>
      <charset val="128"/>
    </font>
    <font>
      <sz val="12"/>
      <color theme="1"/>
      <name val="ＭＳ Ｐゴシック"/>
      <family val="3"/>
      <charset val="128"/>
      <scheme val="minor"/>
    </font>
    <font>
      <b/>
      <sz val="11"/>
      <color rgb="FF3F3F3F"/>
      <name val="ＭＳ Ｐゴシック"/>
      <family val="3"/>
      <charset val="128"/>
      <scheme val="minor"/>
    </font>
    <font>
      <sz val="18"/>
      <color theme="3"/>
      <name val="ＭＳ Ｐゴシック"/>
      <family val="3"/>
      <charset val="128"/>
      <scheme val="major"/>
    </font>
    <font>
      <b/>
      <sz val="11"/>
      <color theme="1"/>
      <name val="ＭＳ Ｐゴシック"/>
      <family val="3"/>
      <charset val="128"/>
      <scheme val="minor"/>
    </font>
    <font>
      <sz val="11"/>
      <color rgb="FFFF0000"/>
      <name val="ＭＳ Ｐゴシック"/>
      <family val="3"/>
      <charset val="128"/>
      <scheme val="minor"/>
    </font>
    <font>
      <sz val="10"/>
      <color theme="1"/>
      <name val="Verdana"/>
      <family val="2"/>
    </font>
    <font>
      <sz val="10"/>
      <color theme="0" tint="-0.34995574816125979"/>
      <name val="Verdana"/>
      <family val="2"/>
    </font>
    <font>
      <sz val="11"/>
      <name val="ＭＳ Ｐゴシック"/>
      <family val="3"/>
      <charset val="128"/>
      <scheme val="minor"/>
    </font>
    <font>
      <sz val="10"/>
      <color rgb="FFFF0000"/>
      <name val="Verdana"/>
      <family val="2"/>
    </font>
    <font>
      <u/>
      <sz val="10"/>
      <color indexed="12"/>
      <name val="ＭＳ Ｐゴシック"/>
      <family val="3"/>
      <charset val="128"/>
      <scheme val="major"/>
    </font>
    <font>
      <sz val="10"/>
      <name val="ＭＳ Ｐゴシック"/>
      <family val="3"/>
      <charset val="128"/>
      <scheme val="major"/>
    </font>
    <font>
      <u/>
      <sz val="12"/>
      <color indexed="12"/>
      <name val="ＭＳ Ｐゴシック"/>
      <family val="3"/>
      <charset val="128"/>
      <scheme val="major"/>
    </font>
    <font>
      <sz val="12"/>
      <name val="ＭＳ Ｐゴシック"/>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ＭＳ Ｐゴシック"/>
      <family val="3"/>
      <charset val="128"/>
      <scheme val="minor"/>
    </font>
    <font>
      <sz val="12"/>
      <name val="Arial"/>
      <family val="2"/>
    </font>
    <font>
      <sz val="11"/>
      <name val="ＭＳ Ｐゴシック"/>
      <family val="2"/>
    </font>
    <font>
      <sz val="11"/>
      <color rgb="FF000000"/>
      <name val="Calibri"/>
      <family val="2"/>
    </font>
    <font>
      <sz val="11"/>
      <name val="ＭＳ Ｐゴシック"/>
      <family val="2"/>
      <scheme val="minor"/>
    </font>
    <font>
      <b/>
      <sz val="8"/>
      <name val="Cambria"/>
      <family val="1"/>
    </font>
    <font>
      <u/>
      <sz val="12"/>
      <color theme="10"/>
      <name val="Cambria"/>
      <family val="1"/>
    </font>
    <font>
      <sz val="6"/>
      <name val="ＭＳ Ｐゴシック"/>
      <family val="3"/>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184"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91"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ハイパーリンク" xfId="487" builtinId="8"/>
    <cellStyle name="一般 7" xfId="588"/>
    <cellStyle name="標準" xfId="0" builtinId="0"/>
    <cellStyle name="標準 2" xfId="589"/>
    <cellStyle name="標準 2 2" xfId="590"/>
    <cellStyle name="標準 2 3" xfId="591"/>
    <cellStyle name="표준 2" xfId="587"/>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1816561</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toi.kyohei@nidec.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nidec.com/en/corporate/procurement/policy/" TargetMode="External"/><Relationship Id="rId4" Type="http://schemas.openxmlformats.org/officeDocument/2006/relationships/hyperlink" Target="mailto:kanuma.takashi@nidec.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843</v>
      </c>
      <c r="C2" s="3"/>
      <c r="D2" s="175"/>
      <c r="E2" s="3"/>
      <c r="F2" s="3"/>
      <c r="G2" s="25"/>
    </row>
    <row r="3" spans="1:7">
      <c r="A3" s="302"/>
      <c r="B3" s="3" t="s">
        <v>835</v>
      </c>
      <c r="C3" s="5"/>
      <c r="D3" s="176"/>
      <c r="E3" s="3"/>
      <c r="F3" s="5"/>
      <c r="G3" s="25"/>
    </row>
    <row r="4" spans="1:7" ht="15.75">
      <c r="A4" s="302"/>
      <c r="B4" s="30" t="s">
        <v>845</v>
      </c>
      <c r="C4" s="6"/>
      <c r="D4" s="177"/>
      <c r="E4" s="3"/>
      <c r="F4" s="6"/>
      <c r="G4" s="25"/>
    </row>
    <row r="5" spans="1:7">
      <c r="A5" s="302"/>
      <c r="B5" s="29" t="s">
        <v>1036</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846</v>
      </c>
      <c r="C9" s="305"/>
      <c r="D9" s="305"/>
      <c r="E9" s="305"/>
      <c r="F9" s="305"/>
      <c r="G9" s="25"/>
    </row>
    <row r="10" spans="1:7" ht="27" customHeight="1">
      <c r="A10" s="302"/>
      <c r="B10" s="306" t="s">
        <v>438</v>
      </c>
      <c r="C10" s="306"/>
      <c r="D10" s="306"/>
      <c r="E10" s="306"/>
      <c r="F10" s="306"/>
      <c r="G10" s="25"/>
    </row>
    <row r="11" spans="1:7" ht="27" customHeight="1">
      <c r="A11" s="302"/>
      <c r="B11" s="307"/>
      <c r="C11" s="307"/>
      <c r="D11" s="307"/>
      <c r="E11" s="307"/>
      <c r="F11" s="307"/>
      <c r="G11" s="25"/>
    </row>
    <row r="12" spans="1:7">
      <c r="A12" s="302"/>
      <c r="B12" s="31" t="s">
        <v>844</v>
      </c>
      <c r="C12" s="32" t="s">
        <v>847</v>
      </c>
      <c r="D12" s="179" t="s">
        <v>848</v>
      </c>
      <c r="E12" s="32" t="s">
        <v>612</v>
      </c>
      <c r="F12" s="32" t="s">
        <v>613</v>
      </c>
      <c r="G12" s="25"/>
    </row>
    <row r="13" spans="1:7" ht="33.75">
      <c r="A13" s="302"/>
      <c r="B13" s="2">
        <v>1</v>
      </c>
      <c r="C13" s="27" t="s">
        <v>1084</v>
      </c>
      <c r="D13" s="28" t="s">
        <v>872</v>
      </c>
      <c r="E13" s="163" t="s">
        <v>849</v>
      </c>
      <c r="F13" s="163"/>
      <c r="G13" s="25"/>
    </row>
    <row r="14" spans="1:7" ht="33.75">
      <c r="A14" s="302"/>
      <c r="B14" s="2">
        <v>2</v>
      </c>
      <c r="C14" s="27" t="s">
        <v>1084</v>
      </c>
      <c r="D14" s="28" t="s">
        <v>1021</v>
      </c>
      <c r="E14" s="163" t="s">
        <v>530</v>
      </c>
      <c r="F14" s="163" t="s">
        <v>531</v>
      </c>
      <c r="G14" s="25"/>
    </row>
    <row r="15" spans="1:7" ht="89.1" customHeight="1">
      <c r="A15" s="302"/>
      <c r="B15" s="308">
        <v>2.0099999999999998</v>
      </c>
      <c r="C15" s="299" t="s">
        <v>1084</v>
      </c>
      <c r="D15" s="311" t="s">
        <v>2246</v>
      </c>
      <c r="E15" s="164" t="s">
        <v>614</v>
      </c>
      <c r="F15" s="164" t="s">
        <v>617</v>
      </c>
      <c r="G15" s="25"/>
    </row>
    <row r="16" spans="1:7" ht="99" customHeight="1">
      <c r="A16" s="302"/>
      <c r="B16" s="309"/>
      <c r="C16" s="300"/>
      <c r="D16" s="312"/>
      <c r="E16" s="165"/>
      <c r="F16" s="165" t="s">
        <v>615</v>
      </c>
      <c r="G16" s="25"/>
    </row>
    <row r="17" spans="1:7" ht="63" customHeight="1">
      <c r="A17" s="302"/>
      <c r="B17" s="310"/>
      <c r="C17" s="301"/>
      <c r="D17" s="313"/>
      <c r="E17" s="27"/>
      <c r="F17" s="27" t="s">
        <v>616</v>
      </c>
      <c r="G17" s="25"/>
    </row>
    <row r="18" spans="1:7" ht="117" customHeight="1">
      <c r="A18" s="302"/>
      <c r="B18" s="308">
        <v>2.02</v>
      </c>
      <c r="C18" s="299" t="s">
        <v>1084</v>
      </c>
      <c r="D18" s="311" t="s">
        <v>2247</v>
      </c>
      <c r="E18" s="164" t="s">
        <v>439</v>
      </c>
      <c r="F18" s="164" t="s">
        <v>525</v>
      </c>
      <c r="G18" s="25"/>
    </row>
    <row r="19" spans="1:7" ht="71.099999999999994" customHeight="1">
      <c r="A19" s="302"/>
      <c r="B19" s="309"/>
      <c r="C19" s="300"/>
      <c r="D19" s="312"/>
      <c r="E19" s="165" t="s">
        <v>529</v>
      </c>
      <c r="F19" s="165" t="s">
        <v>440</v>
      </c>
      <c r="G19" s="25"/>
    </row>
    <row r="20" spans="1:7" ht="90.75" customHeight="1">
      <c r="A20" s="302"/>
      <c r="B20" s="309"/>
      <c r="C20" s="300"/>
      <c r="D20" s="312"/>
      <c r="E20" s="165"/>
      <c r="F20" s="165" t="s">
        <v>619</v>
      </c>
      <c r="G20" s="25"/>
    </row>
    <row r="21" spans="1:7" ht="74.25" customHeight="1">
      <c r="A21" s="302"/>
      <c r="B21" s="310"/>
      <c r="C21" s="301"/>
      <c r="D21" s="313"/>
      <c r="E21" s="27"/>
      <c r="F21" s="27" t="s">
        <v>618</v>
      </c>
      <c r="G21" s="25"/>
    </row>
    <row r="22" spans="1:7" ht="90" customHeight="1">
      <c r="A22" s="302"/>
      <c r="B22" s="293">
        <v>2.0299999999999998</v>
      </c>
      <c r="C22" s="293" t="s">
        <v>818</v>
      </c>
      <c r="D22" s="296" t="s">
        <v>2248</v>
      </c>
      <c r="E22" s="299" t="s">
        <v>437</v>
      </c>
      <c r="F22" s="164" t="s">
        <v>460</v>
      </c>
      <c r="G22" s="25"/>
    </row>
    <row r="23" spans="1:7" ht="109.5" customHeight="1">
      <c r="A23" s="302"/>
      <c r="B23" s="294"/>
      <c r="C23" s="294"/>
      <c r="D23" s="297"/>
      <c r="E23" s="300"/>
      <c r="F23" s="165" t="s">
        <v>819</v>
      </c>
      <c r="G23" s="25"/>
    </row>
    <row r="24" spans="1:7" ht="74.25" customHeight="1">
      <c r="A24" s="302"/>
      <c r="B24" s="295"/>
      <c r="C24" s="295"/>
      <c r="D24" s="298"/>
      <c r="E24" s="301"/>
      <c r="F24" s="27" t="s">
        <v>436</v>
      </c>
      <c r="G24" s="25"/>
    </row>
    <row r="25" spans="1:7" ht="72" customHeight="1">
      <c r="A25" s="302"/>
      <c r="B25" s="2" t="s">
        <v>458</v>
      </c>
      <c r="C25" s="27" t="s">
        <v>459</v>
      </c>
      <c r="D25" s="28" t="s">
        <v>2249</v>
      </c>
      <c r="E25" s="27" t="s">
        <v>2244</v>
      </c>
      <c r="F25" s="27" t="s">
        <v>461</v>
      </c>
      <c r="G25" s="25"/>
    </row>
    <row r="26" spans="1:7" ht="98.1" customHeight="1">
      <c r="A26" s="302"/>
      <c r="B26" s="314">
        <v>3</v>
      </c>
      <c r="C26" s="308" t="s">
        <v>70</v>
      </c>
      <c r="D26" s="311" t="s">
        <v>2250</v>
      </c>
      <c r="E26" s="299" t="s">
        <v>0</v>
      </c>
      <c r="F26" s="164" t="s">
        <v>64</v>
      </c>
      <c r="G26" s="25"/>
    </row>
    <row r="27" spans="1:7" ht="90" customHeight="1">
      <c r="A27" s="302"/>
      <c r="B27" s="315"/>
      <c r="C27" s="309"/>
      <c r="D27" s="312"/>
      <c r="E27" s="300"/>
      <c r="F27" s="165" t="s">
        <v>59</v>
      </c>
      <c r="G27" s="25"/>
    </row>
    <row r="28" spans="1:7" ht="19.350000000000001" customHeight="1">
      <c r="A28" s="302"/>
      <c r="B28" s="315"/>
      <c r="C28" s="309"/>
      <c r="D28" s="312"/>
      <c r="E28" s="300"/>
      <c r="F28" s="165" t="s">
        <v>60</v>
      </c>
      <c r="G28" s="25"/>
    </row>
    <row r="29" spans="1:7" ht="74.45" customHeight="1">
      <c r="A29" s="302"/>
      <c r="B29" s="315"/>
      <c r="C29" s="309"/>
      <c r="D29" s="312"/>
      <c r="E29" s="300"/>
      <c r="F29" s="165" t="s">
        <v>61</v>
      </c>
      <c r="G29" s="25"/>
    </row>
    <row r="30" spans="1:7" ht="62.45" customHeight="1">
      <c r="A30" s="302"/>
      <c r="B30" s="315"/>
      <c r="C30" s="309"/>
      <c r="D30" s="312"/>
      <c r="E30" s="300"/>
      <c r="F30" s="165" t="s">
        <v>62</v>
      </c>
      <c r="G30" s="25"/>
    </row>
    <row r="31" spans="1:7" ht="81" customHeight="1">
      <c r="A31" s="302"/>
      <c r="B31" s="315"/>
      <c r="C31" s="309"/>
      <c r="D31" s="312"/>
      <c r="E31" s="300"/>
      <c r="F31" s="165" t="s">
        <v>63</v>
      </c>
      <c r="G31" s="25"/>
    </row>
    <row r="32" spans="1:7" ht="48.75" customHeight="1">
      <c r="A32" s="302"/>
      <c r="B32" s="315"/>
      <c r="C32" s="309"/>
      <c r="D32" s="312"/>
      <c r="E32" s="300"/>
      <c r="F32" s="165" t="s">
        <v>66</v>
      </c>
      <c r="G32" s="25"/>
    </row>
    <row r="33" spans="1:7" ht="98.45" customHeight="1">
      <c r="A33" s="302"/>
      <c r="B33" s="315"/>
      <c r="C33" s="309"/>
      <c r="D33" s="312"/>
      <c r="E33" s="300"/>
      <c r="F33" s="165" t="s">
        <v>65</v>
      </c>
      <c r="G33" s="25"/>
    </row>
    <row r="34" spans="1:7" ht="89.1" customHeight="1">
      <c r="A34" s="302"/>
      <c r="B34" s="315"/>
      <c r="C34" s="309"/>
      <c r="D34" s="312"/>
      <c r="E34" s="300"/>
      <c r="F34" s="165" t="s">
        <v>67</v>
      </c>
      <c r="G34" s="25"/>
    </row>
    <row r="35" spans="1:7" ht="29.1" customHeight="1">
      <c r="A35" s="302"/>
      <c r="B35" s="315"/>
      <c r="C35" s="309"/>
      <c r="D35" s="312"/>
      <c r="E35" s="300"/>
      <c r="F35" s="165" t="s">
        <v>68</v>
      </c>
      <c r="G35" s="25"/>
    </row>
    <row r="36" spans="1:7" ht="126.75">
      <c r="A36" s="302"/>
      <c r="B36" s="316"/>
      <c r="C36" s="310"/>
      <c r="D36" s="313"/>
      <c r="E36" s="301"/>
      <c r="F36" s="166" t="s">
        <v>69</v>
      </c>
      <c r="G36" s="25"/>
    </row>
    <row r="37" spans="1:7" ht="112.5">
      <c r="A37" s="302"/>
      <c r="B37" s="141">
        <v>3.01</v>
      </c>
      <c r="C37" s="142" t="s">
        <v>70</v>
      </c>
      <c r="D37" s="28" t="s">
        <v>2251</v>
      </c>
      <c r="E37" s="167" t="s">
        <v>1323</v>
      </c>
      <c r="F37" s="168" t="s">
        <v>1427</v>
      </c>
      <c r="G37" s="25"/>
    </row>
    <row r="38" spans="1:7" ht="101.25">
      <c r="A38" s="302"/>
      <c r="B38" s="141">
        <v>3.02</v>
      </c>
      <c r="C38" s="142" t="s">
        <v>1356</v>
      </c>
      <c r="D38" s="28" t="s">
        <v>2252</v>
      </c>
      <c r="E38" s="167" t="s">
        <v>1371</v>
      </c>
      <c r="F38" s="168" t="s">
        <v>1428</v>
      </c>
      <c r="G38" s="25"/>
    </row>
    <row r="39" spans="1:7" ht="101.25">
      <c r="A39" s="302"/>
      <c r="B39" s="150">
        <v>4</v>
      </c>
      <c r="C39" s="149" t="s">
        <v>1524</v>
      </c>
      <c r="D39" s="28" t="s">
        <v>2253</v>
      </c>
      <c r="E39" s="27" t="s">
        <v>2198</v>
      </c>
      <c r="F39" s="27" t="s">
        <v>1525</v>
      </c>
      <c r="G39" s="25"/>
    </row>
    <row r="40" spans="1:7" ht="56.25">
      <c r="A40" s="302"/>
      <c r="B40" s="141">
        <v>4.01</v>
      </c>
      <c r="C40" s="149" t="s">
        <v>1524</v>
      </c>
      <c r="D40" s="28" t="s">
        <v>2255</v>
      </c>
      <c r="E40" s="27" t="s">
        <v>2210</v>
      </c>
      <c r="F40" s="27" t="s">
        <v>2214</v>
      </c>
      <c r="G40" s="25"/>
    </row>
    <row r="41" spans="1:7" ht="56.25">
      <c r="A41" s="302"/>
      <c r="B41" s="141" t="s">
        <v>2242</v>
      </c>
      <c r="C41" s="149" t="s">
        <v>1524</v>
      </c>
      <c r="D41" s="28" t="s">
        <v>2254</v>
      </c>
      <c r="E41" s="27" t="s">
        <v>2245</v>
      </c>
      <c r="F41" s="27" t="s">
        <v>2243</v>
      </c>
      <c r="G41" s="25"/>
    </row>
    <row r="42" spans="1:7" ht="56.25">
      <c r="A42" s="302"/>
      <c r="B42" s="141" t="s">
        <v>2276</v>
      </c>
      <c r="C42" s="149" t="s">
        <v>1524</v>
      </c>
      <c r="D42" s="28" t="s">
        <v>2281</v>
      </c>
      <c r="E42" s="27" t="s">
        <v>2244</v>
      </c>
      <c r="F42" s="27" t="s">
        <v>2277</v>
      </c>
      <c r="G42" s="25"/>
    </row>
    <row r="43" spans="1:7" ht="123.75">
      <c r="A43" s="302"/>
      <c r="B43" s="160">
        <v>4.0999999999999996</v>
      </c>
      <c r="C43" s="149" t="s">
        <v>2280</v>
      </c>
      <c r="D43" s="161">
        <v>42867</v>
      </c>
      <c r="E43" s="169" t="s">
        <v>2283</v>
      </c>
      <c r="F43" s="27" t="s">
        <v>2282</v>
      </c>
      <c r="G43" s="25"/>
    </row>
    <row r="44" spans="1:7" ht="78.75">
      <c r="A44" s="302"/>
      <c r="B44" s="160">
        <v>4.2</v>
      </c>
      <c r="C44" s="149" t="s">
        <v>2280</v>
      </c>
      <c r="D44" s="161">
        <v>42704</v>
      </c>
      <c r="E44" s="169" t="s">
        <v>2479</v>
      </c>
      <c r="F44" s="27" t="s">
        <v>2454</v>
      </c>
      <c r="G44" s="25"/>
    </row>
    <row r="45" spans="1:7" ht="157.5">
      <c r="A45" s="302"/>
      <c r="B45" s="202">
        <v>5</v>
      </c>
      <c r="C45" s="149" t="s">
        <v>2280</v>
      </c>
      <c r="D45" s="161">
        <v>42867</v>
      </c>
      <c r="E45" s="169" t="s">
        <v>12705</v>
      </c>
      <c r="F45" s="27" t="s">
        <v>12427</v>
      </c>
      <c r="G45" s="25"/>
    </row>
    <row r="46" spans="1:7" ht="45">
      <c r="A46" s="302"/>
      <c r="B46" s="160">
        <v>5.01</v>
      </c>
      <c r="C46" s="149" t="s">
        <v>2280</v>
      </c>
      <c r="D46" s="161">
        <v>42907</v>
      </c>
      <c r="E46" s="169" t="s">
        <v>15521</v>
      </c>
      <c r="F46" s="27" t="s">
        <v>12427</v>
      </c>
      <c r="G46" s="25"/>
    </row>
    <row r="47" spans="1:7" ht="67.5">
      <c r="A47" s="302"/>
      <c r="B47" s="160">
        <v>5.0999999999999996</v>
      </c>
      <c r="C47" s="149" t="s">
        <v>2280</v>
      </c>
      <c r="D47" s="161">
        <v>43070</v>
      </c>
      <c r="E47" s="169" t="s">
        <v>12915</v>
      </c>
      <c r="F47" s="27" t="s">
        <v>12916</v>
      </c>
      <c r="G47" s="25"/>
    </row>
    <row r="48" spans="1:7" ht="56.25">
      <c r="A48" s="302"/>
      <c r="B48" s="160">
        <v>5.1100000000000003</v>
      </c>
      <c r="C48" s="149" t="s">
        <v>13152</v>
      </c>
      <c r="D48" s="161">
        <v>43217</v>
      </c>
      <c r="E48" s="169" t="s">
        <v>13278</v>
      </c>
      <c r="F48" s="27" t="s">
        <v>13186</v>
      </c>
      <c r="G48" s="25"/>
    </row>
    <row r="49" spans="1:7" ht="56.25">
      <c r="A49" s="302"/>
      <c r="B49" s="160">
        <v>5.12</v>
      </c>
      <c r="C49" s="149" t="s">
        <v>13152</v>
      </c>
      <c r="D49" s="161">
        <v>43581</v>
      </c>
      <c r="E49" s="169" t="s">
        <v>13278</v>
      </c>
      <c r="F49" s="27" t="s">
        <v>13832</v>
      </c>
      <c r="G49" s="25"/>
    </row>
    <row r="50" spans="1:7" ht="78.75">
      <c r="A50" s="302"/>
      <c r="B50" s="202">
        <v>6</v>
      </c>
      <c r="C50" s="149" t="s">
        <v>13152</v>
      </c>
      <c r="D50" s="161">
        <v>43964</v>
      </c>
      <c r="E50" s="169" t="s">
        <v>14048</v>
      </c>
      <c r="F50" s="27" t="s">
        <v>13835</v>
      </c>
      <c r="G50" s="25"/>
    </row>
    <row r="51" spans="1:7" ht="45">
      <c r="A51" s="302"/>
      <c r="B51" s="160">
        <v>6.01</v>
      </c>
      <c r="C51" s="149" t="s">
        <v>13152</v>
      </c>
      <c r="D51" s="161">
        <v>43970</v>
      </c>
      <c r="E51" s="169" t="s">
        <v>15522</v>
      </c>
      <c r="F51" s="169" t="s">
        <v>13835</v>
      </c>
      <c r="G51" s="25"/>
    </row>
    <row r="52" spans="1:7" ht="45">
      <c r="A52" s="302"/>
      <c r="B52" s="160">
        <v>6.1</v>
      </c>
      <c r="C52" s="149" t="s">
        <v>13152</v>
      </c>
      <c r="D52" s="161">
        <v>44314</v>
      </c>
      <c r="E52" s="169" t="s">
        <v>15514</v>
      </c>
      <c r="F52" s="169" t="s">
        <v>15043</v>
      </c>
      <c r="G52" s="25"/>
    </row>
    <row r="53" spans="1:7" ht="45">
      <c r="A53" s="302"/>
      <c r="B53" s="160">
        <v>6.2</v>
      </c>
      <c r="C53" s="149" t="s">
        <v>13152</v>
      </c>
      <c r="D53" s="161">
        <v>44678</v>
      </c>
      <c r="E53" s="169" t="s">
        <v>15514</v>
      </c>
      <c r="F53" s="169" t="s">
        <v>15513</v>
      </c>
      <c r="G53" s="25"/>
    </row>
    <row r="54" spans="1:7" ht="45">
      <c r="A54" s="302"/>
      <c r="B54" s="160">
        <v>6.21</v>
      </c>
      <c r="C54" s="149" t="s">
        <v>13152</v>
      </c>
      <c r="D54" s="161">
        <v>44687</v>
      </c>
      <c r="E54" s="169" t="s">
        <v>15523</v>
      </c>
      <c r="F54" s="169" t="s">
        <v>15513</v>
      </c>
      <c r="G54" s="25"/>
    </row>
    <row r="55" spans="1:7" ht="45">
      <c r="A55" s="302"/>
      <c r="B55" s="160">
        <v>6.22</v>
      </c>
      <c r="C55" s="149" t="s">
        <v>13152</v>
      </c>
      <c r="D55" s="275">
        <v>44692</v>
      </c>
      <c r="E55" s="169" t="s">
        <v>15522</v>
      </c>
      <c r="F55" s="169" t="s">
        <v>15513</v>
      </c>
      <c r="G55" s="25"/>
    </row>
    <row r="56" spans="1:7" ht="56.25">
      <c r="A56" s="302"/>
      <c r="B56" s="202">
        <v>6.3</v>
      </c>
      <c r="C56" s="149" t="s">
        <v>13152</v>
      </c>
      <c r="D56" s="275">
        <v>45051</v>
      </c>
      <c r="E56" s="169" t="s">
        <v>15790</v>
      </c>
      <c r="F56" s="169" t="s">
        <v>15571</v>
      </c>
      <c r="G56" s="25"/>
    </row>
    <row r="57" spans="1:7" ht="45">
      <c r="A57" s="302"/>
      <c r="B57" s="160">
        <v>6.31</v>
      </c>
      <c r="C57" s="149" t="s">
        <v>13152</v>
      </c>
      <c r="D57" s="275">
        <v>45072</v>
      </c>
      <c r="E57" s="169" t="s">
        <v>15792</v>
      </c>
      <c r="F57" s="169" t="s">
        <v>15571</v>
      </c>
      <c r="G57" s="25"/>
    </row>
    <row r="58" spans="1:7" ht="13.5" thickBot="1">
      <c r="A58" s="303"/>
      <c r="B58" s="304" t="str">
        <f ca="1">OFFSET(L!$C$1,MATCH("General"&amp;"Cpy",L!$A:$A,0)-1,SL,,)</f>
        <v>© 2023 Responsible Minerals Initiative. All rights reserved.</v>
      </c>
      <c r="C58" s="304"/>
      <c r="D58" s="304"/>
      <c r="E58" s="304"/>
      <c r="F58" s="304"/>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s>
  <phoneticPr fontId="100"/>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honeticPr fontId="100"/>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honeticPr fontId="100"/>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65">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100"/>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100"/>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topLeftCell="A76" zoomScalePageLayoutView="70" workbookViewId="0">
      <selection activeCell="G83" sqref="G83:J8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15795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495</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Go to Product List tab to enter products this declaration applies to</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
      <c r="A11" s="38"/>
      <c r="B11" s="364"/>
      <c r="C11" s="122"/>
      <c r="D11" s="370" t="str">
        <f ca="1">IF(D9=Q9,OFFSET(L!$C$1,MATCH("Declaration"&amp;ADDRESS(ROW(),COLUMN(),4),L!$A:$A,0)-1,SL,,),"")</f>
        <v>Click here to enter the products this declaration applies to</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15796</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15803</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15802</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15797</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15798</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15799</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15800</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15797</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45090</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489</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489</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489</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1238</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488</v>
      </c>
      <c r="E39" s="327"/>
      <c r="F39" s="47"/>
      <c r="G39" s="334" t="s">
        <v>15804</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488</v>
      </c>
      <c r="E45" s="327"/>
      <c r="F45" s="47"/>
      <c r="G45" s="334" t="s">
        <v>15804</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489</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15801</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488</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34" t="s">
        <v>15805</v>
      </c>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38" t="s">
        <v>15806</v>
      </c>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34" t="s">
        <v>15807</v>
      </c>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34"/>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34"/>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488</v>
      </c>
      <c r="E85" s="380"/>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34" t="s">
        <v>15808</v>
      </c>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2480</v>
      </c>
      <c r="D100" s="282" t="str">
        <f>IF(AND(OR($D$27="Yes",$D$27=""),OR($D$33="Yes",$D$33="")),"No","")</f>
        <v>No</v>
      </c>
      <c r="E100" s="282" t="str">
        <f>IF(AND(OR($D$26="Yes",$D$26=""),OR($D$32="Yes",$D$32="")),"50% or less","")</f>
        <v/>
      </c>
      <c r="G100" s="282" t="str">
        <f>IF(OR($D$28="Yes",$D$28=""),"Yes","")</f>
        <v/>
      </c>
    </row>
    <row r="101" spans="2:7" ht="15.75" hidden="1">
      <c r="B101" s="236" t="s">
        <v>2481</v>
      </c>
      <c r="D101" s="282" t="str">
        <f>IF(AND(OR($D$27="Yes",$D$27=""),OR($D$33="Yes",$D$33="")),"Unknown","")</f>
        <v>Unknown</v>
      </c>
      <c r="E101" s="282" t="str">
        <f>IF(AND(OR($D$26="Yes",$D$26=""),OR($D$32="Yes",$D$32="")),"None","")</f>
        <v/>
      </c>
      <c r="G101" s="282" t="str">
        <f>IF(OR($D$28="Yes",$D$28=""),"No","")</f>
        <v/>
      </c>
    </row>
    <row r="102" spans="2:7" ht="15.75" hidden="1">
      <c r="B102" s="236" t="s">
        <v>2482</v>
      </c>
      <c r="D102" s="282" t="str">
        <f>IF(AND(OR($D$28="Yes",$D$28=""),OR($D$34="Yes",$D$34="")),"Yes","")</f>
        <v/>
      </c>
      <c r="E102" s="282" t="str">
        <f>IF(AND(OR($D$27="Yes",$D$27=""),OR($D$33="Yes",$D$33="")),"100%","")</f>
        <v>100%</v>
      </c>
      <c r="G102" s="282" t="str">
        <f>IF(OR($D$29="Yes",$D$29=""),"Yes","")</f>
        <v/>
      </c>
    </row>
    <row r="103" spans="2:7" ht="15.75" hidden="1">
      <c r="B103" s="236" t="s">
        <v>2483</v>
      </c>
      <c r="D103" s="282" t="str">
        <f>IF(AND(OR($D$28="Yes",$D$28=""),OR($D$34="Yes",$D$34="")),"No","")</f>
        <v/>
      </c>
      <c r="E103" s="282" t="str">
        <f>IF(AND(OR($D$27="Yes",$D$27=""),OR($D$33="Yes",$D$33="")),"Greater than 90%","")</f>
        <v>Greater than 90%</v>
      </c>
      <c r="G103" s="282" t="str">
        <f>IF(OR($D$29="Yes",$D$29=""),"No","")</f>
        <v/>
      </c>
    </row>
    <row r="104" spans="2:7" ht="15.75" hidden="1">
      <c r="B104" s="236" t="s">
        <v>491</v>
      </c>
      <c r="D104" s="282" t="str">
        <f>IF(AND(OR($D$28="Yes",$D$28=""),OR($D$34="Yes",$D$34="")),"Unknown","")</f>
        <v/>
      </c>
      <c r="E104" s="282" t="str">
        <f>IF(AND(OR($D$27="Yes",$D$27=""),OR($D$33="Yes",$D$33="")),"Greater than 75%","")</f>
        <v>Greater than 75%</v>
      </c>
    </row>
    <row r="105" spans="2:7" ht="15.75" hidden="1">
      <c r="B105" s="236" t="s">
        <v>14982</v>
      </c>
      <c r="D105" s="282" t="str">
        <f>IF(AND(OR($D$29="Yes",$D$29=""),OR($D$35="Yes",$D$35="")),"Yes","")</f>
        <v/>
      </c>
      <c r="E105" s="282" t="str">
        <f>IF(AND(OR($D$27="Yes",$D$27=""),OR($D$33="Yes",$D$33="")),"Greater than 50%","")</f>
        <v>Greater than 50%</v>
      </c>
    </row>
    <row r="106" spans="2:7" ht="15.75" hidden="1">
      <c r="B106" s="236" t="s">
        <v>12394</v>
      </c>
      <c r="D106" s="282" t="str">
        <f>IF(AND(OR($D$29="Yes",$D$29=""),OR($D$35="Yes",$D$35="")),"No","")</f>
        <v/>
      </c>
      <c r="E106" s="282" t="str">
        <f>IF(AND(OR($D$27="Yes",$D$27=""),OR($D$33="Yes",$D$33="")),"50% or less","")</f>
        <v>50% or less</v>
      </c>
    </row>
    <row r="107" spans="2:7" ht="15.75" hidden="1">
      <c r="B107" s="236" t="s">
        <v>489</v>
      </c>
      <c r="D107" s="282" t="str">
        <f>IF(AND(OR($D$29="Yes",$D$29=""),OR($D$35="Yes",$D$35="")),"Unknown","")</f>
        <v/>
      </c>
      <c r="E107" s="282" t="str">
        <f>IF(AND(OR($D$27="Yes",$D$27=""),OR($D$33="Yes",$D$33="")),"None","")</f>
        <v>None</v>
      </c>
    </row>
    <row r="108" spans="2:7" ht="15.75" hidden="1">
      <c r="B108" s="236" t="s">
        <v>13974</v>
      </c>
      <c r="E108" s="282" t="str">
        <f>IF(AND(OR($D$28="Yes",$D$28=""),OR($D$34="Yes",$D$34="")),"100%","")</f>
        <v/>
      </c>
    </row>
    <row r="109" spans="2:7" ht="15.75" hidden="1">
      <c r="B109" s="236" t="s">
        <v>13976</v>
      </c>
      <c r="E109" s="282" t="str">
        <f>IF(AND(OR($D$28="Yes",$D$28=""),OR($D$34="Yes",$D$34="")),"Greater than 90%","")</f>
        <v/>
      </c>
    </row>
    <row r="110" spans="2:7" ht="15.75" hidden="1">
      <c r="B110" s="236" t="s">
        <v>13977</v>
      </c>
      <c r="E110" s="282" t="str">
        <f>IF(AND(OR($D$28="Yes",$D$28=""),OR($D$34="Yes",$D$34="")),"Greater than 75%","")</f>
        <v/>
      </c>
    </row>
    <row r="111" spans="2:7" ht="15.7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100"/>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7"/>
  <sheetViews>
    <sheetView showGridLines="0" showZeros="0" zoomScaleNormal="100" zoomScalePageLayoutView="55" workbookViewId="0">
      <selection activeCell="A5" sqref="A5:A44"/>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20.100000000000001" customHeight="1">
      <c r="A5" s="262" t="s">
        <v>2278</v>
      </c>
      <c r="B5" s="182" t="s">
        <v>1126</v>
      </c>
      <c r="C5" s="186" t="s">
        <v>2335</v>
      </c>
      <c r="D5" s="230"/>
      <c r="E5" s="182" t="s">
        <v>1096</v>
      </c>
      <c r="F5" s="182" t="s">
        <v>2278</v>
      </c>
      <c r="G5" s="182" t="s">
        <v>13240</v>
      </c>
      <c r="H5" s="183"/>
      <c r="I5" s="184"/>
      <c r="J5" s="184"/>
      <c r="K5" s="224"/>
      <c r="L5" s="224"/>
      <c r="M5" s="224"/>
      <c r="N5" s="224"/>
      <c r="O5" s="224"/>
      <c r="P5" s="185"/>
      <c r="Q5" s="225"/>
      <c r="R5" s="182" t="str">
        <f ca="1">IF(ISERROR($V5),"",OFFSET('Smelter Look-up'!$C$4,$V5-4,0)&amp;"")</f>
        <v>Chenzhou Yunxiang Mining and Metallurgy Co., Ltd.</v>
      </c>
      <c r="S5" s="181" t="str">
        <f t="shared" ref="S5" ca="1" si="0">IF(B5="","",IF(ISERROR(MATCH($E5,CL,0)),"Unknown",INDIRECT("'C'!$A$"&amp;MATCH($E5,CL,0)+1)))</f>
        <v>CN</v>
      </c>
      <c r="T5" s="181" t="str">
        <f ca="1">IF(B5="","",IF(ISERROR(MATCH($J5,SorP!$B$1:$B$6279,0)),"",INDIRECT("'SorP'!$A$"&amp;MATCH($S5&amp;$J5,SorP!C:C,0))))</f>
        <v/>
      </c>
      <c r="U5" s="201"/>
      <c r="V5" s="226">
        <f>IF(C5="",NA(),IF(OR(C5="Smelter not listed",C5="Smelter not yet identified"),MATCH($B5&amp;$D5,'Smelter Look-up'!$J:$J,0),MATCH($B5&amp;$C5,'Smelter Look-up'!$J:$J,0)))</f>
        <v>400</v>
      </c>
      <c r="X5" s="227">
        <f t="shared" ref="X5" si="1">IF(AND(C5="Smelter not listed",OR(LEN(D5)=0,LEN(E5)=0)),1,0)</f>
        <v>0</v>
      </c>
      <c r="AB5" s="228" t="str">
        <f t="shared" ref="AB5" si="2">B5&amp;C5</f>
        <v>TinChenzhou Yunxiang Mining and Metallurgy Co., Ltd.</v>
      </c>
    </row>
    <row r="6" spans="1:34" s="227" customFormat="1" ht="20.100000000000001" customHeight="1">
      <c r="A6" s="262" t="s">
        <v>763</v>
      </c>
      <c r="B6" s="182" t="s">
        <v>1126</v>
      </c>
      <c r="C6" s="186" t="s">
        <v>49</v>
      </c>
      <c r="D6" s="230"/>
      <c r="E6" s="182" t="s">
        <v>2432</v>
      </c>
      <c r="F6" s="182" t="s">
        <v>763</v>
      </c>
      <c r="G6" s="182" t="s">
        <v>13240</v>
      </c>
      <c r="H6" s="183"/>
      <c r="I6" s="184"/>
      <c r="J6" s="184"/>
      <c r="K6" s="224"/>
      <c r="L6" s="224"/>
      <c r="M6" s="224"/>
      <c r="N6" s="224"/>
      <c r="O6" s="224"/>
      <c r="P6" s="185"/>
      <c r="Q6" s="225"/>
      <c r="R6" s="182" t="str">
        <f ca="1">IF(ISERROR($V6),"",OFFSET('Smelter Look-up'!$C$4,$V6-4,0)&amp;"")</f>
        <v>Alpha</v>
      </c>
      <c r="S6" s="181" t="str">
        <f t="shared" ref="S6:S37" ca="1" si="3">IF(B6="","",IF(ISERROR(MATCH($E6,CL,0)),"Unknown",INDIRECT("'C'!$A$"&amp;MATCH($E6,CL,0)+1)))</f>
        <v>US</v>
      </c>
      <c r="T6" s="181" t="str">
        <f ca="1">IF(B6="","",IF(ISERROR(MATCH($J6,SorP!$B$1:$B$6279,0)),"",INDIRECT("'SorP'!$A$"&amp;MATCH($S6&amp;$J6,SorP!C:C,0))))</f>
        <v/>
      </c>
      <c r="U6" s="201"/>
      <c r="V6" s="226">
        <f>IF(C6="",NA(),IF(OR(C6="Smelter not listed",C6="Smelter not yet identified"),MATCH($B6&amp;$D6,'Smelter Look-up'!$J:$J,0),MATCH($B6&amp;$C6,'Smelter Look-up'!$J:$J,0)))</f>
        <v>389</v>
      </c>
      <c r="X6" s="227">
        <f t="shared" ref="X6:X37" si="4">IF(AND(C6="Smelter not listed",OR(LEN(D6)=0,LEN(E6)=0)),1,0)</f>
        <v>0</v>
      </c>
      <c r="AB6" s="228" t="str">
        <f t="shared" ref="AB6:AB37" si="5">B6&amp;C6</f>
        <v>TinAlpha</v>
      </c>
    </row>
    <row r="7" spans="1:34" s="227" customFormat="1" ht="20.100000000000001" customHeight="1">
      <c r="A7" s="262" t="s">
        <v>1405</v>
      </c>
      <c r="B7" s="182" t="s">
        <v>1126</v>
      </c>
      <c r="C7" s="186" t="s">
        <v>902</v>
      </c>
      <c r="D7" s="230"/>
      <c r="E7" s="182" t="s">
        <v>1104</v>
      </c>
      <c r="F7" s="182" t="s">
        <v>1405</v>
      </c>
      <c r="G7" s="182" t="s">
        <v>13240</v>
      </c>
      <c r="H7" s="183"/>
      <c r="I7" s="184"/>
      <c r="J7" s="184"/>
      <c r="K7" s="224"/>
      <c r="L7" s="224"/>
      <c r="M7" s="224"/>
      <c r="N7" s="224"/>
      <c r="O7" s="224"/>
      <c r="P7" s="185"/>
      <c r="Q7" s="225"/>
      <c r="R7" s="182" t="str">
        <f ca="1">IF(ISERROR($V7),"",OFFSET('Smelter Look-up'!$C$4,$V7-4,0)&amp;"")</f>
        <v>Dowa</v>
      </c>
      <c r="S7" s="181" t="str">
        <f t="shared" ca="1" si="3"/>
        <v>JP</v>
      </c>
      <c r="T7" s="181" t="str">
        <f ca="1">IF(B7="","",IF(ISERROR(MATCH($J7,SorP!$B$1:$B$6279,0)),"",INDIRECT("'SorP'!$A$"&amp;MATCH($S7&amp;$J7,SorP!C:C,0))))</f>
        <v/>
      </c>
      <c r="U7" s="201"/>
      <c r="V7" s="226">
        <f>IF(C7="",NA(),IF(OR(C7="Smelter not listed",C7="Smelter not yet identified"),MATCH($B7&amp;$D7,'Smelter Look-up'!$J:$J,0),MATCH($B7&amp;$C7,'Smelter Look-up'!$J:$J,0)))</f>
        <v>417</v>
      </c>
      <c r="X7" s="227">
        <f t="shared" si="4"/>
        <v>0</v>
      </c>
      <c r="AB7" s="228" t="str">
        <f t="shared" si="5"/>
        <v>TinDowa</v>
      </c>
    </row>
    <row r="8" spans="1:34" s="227" customFormat="1" ht="20.100000000000001" customHeight="1">
      <c r="A8" s="262" t="s">
        <v>764</v>
      </c>
      <c r="B8" s="182" t="s">
        <v>1126</v>
      </c>
      <c r="C8" s="186" t="s">
        <v>838</v>
      </c>
      <c r="D8" s="230"/>
      <c r="E8" s="182" t="s">
        <v>2430</v>
      </c>
      <c r="F8" s="182" t="s">
        <v>764</v>
      </c>
      <c r="G8" s="182" t="s">
        <v>13240</v>
      </c>
      <c r="H8" s="183"/>
      <c r="I8" s="184"/>
      <c r="J8" s="184"/>
      <c r="K8" s="224"/>
      <c r="L8" s="224"/>
      <c r="M8" s="224"/>
      <c r="N8" s="224"/>
      <c r="O8" s="224"/>
      <c r="P8" s="185"/>
      <c r="Q8" s="225"/>
      <c r="R8" s="182" t="str">
        <f ca="1">IF(ISERROR($V8),"",OFFSET('Smelter Look-up'!$C$4,$V8-4,0)&amp;"")</f>
        <v>EM Vinto</v>
      </c>
      <c r="S8" s="181" t="str">
        <f t="shared" ca="1" si="3"/>
        <v>BO</v>
      </c>
      <c r="T8" s="181" t="str">
        <f ca="1">IF(B8="","",IF(ISERROR(MATCH($J8,SorP!$B$1:$B$6279,0)),"",INDIRECT("'SorP'!$A$"&amp;MATCH($S8&amp;$J8,SorP!C:C,0))))</f>
        <v/>
      </c>
      <c r="U8" s="201"/>
      <c r="V8" s="226">
        <f>IF(C8="",NA(),IF(OR(C8="Smelter not listed",C8="Smelter not yet identified"),MATCH($B8&amp;$D8,'Smelter Look-up'!$J:$J,0),MATCH($B8&amp;$C8,'Smelter Look-up'!$J:$J,0)))</f>
        <v>421</v>
      </c>
      <c r="X8" s="227">
        <f t="shared" si="4"/>
        <v>0</v>
      </c>
      <c r="AB8" s="228" t="str">
        <f t="shared" si="5"/>
        <v>TinEM Vinto</v>
      </c>
    </row>
    <row r="9" spans="1:34" s="227" customFormat="1" ht="20.100000000000001" customHeight="1">
      <c r="A9" s="262" t="s">
        <v>766</v>
      </c>
      <c r="B9" s="182" t="s">
        <v>1126</v>
      </c>
      <c r="C9" s="186" t="s">
        <v>811</v>
      </c>
      <c r="D9" s="230"/>
      <c r="E9" s="182" t="s">
        <v>878</v>
      </c>
      <c r="F9" s="182" t="s">
        <v>766</v>
      </c>
      <c r="G9" s="182" t="s">
        <v>13240</v>
      </c>
      <c r="H9" s="183"/>
      <c r="I9" s="184"/>
      <c r="J9" s="184"/>
      <c r="K9" s="224"/>
      <c r="L9" s="224"/>
      <c r="M9" s="224"/>
      <c r="N9" s="224"/>
      <c r="O9" s="224"/>
      <c r="P9" s="185"/>
      <c r="Q9" s="225"/>
      <c r="R9" s="182" t="str">
        <f ca="1">IF(ISERROR($V9),"",OFFSET('Smelter Look-up'!$C$4,$V9-4,0)&amp;"")</f>
        <v>Fenix Metals</v>
      </c>
      <c r="S9" s="181" t="str">
        <f t="shared" ca="1" si="3"/>
        <v>PL</v>
      </c>
      <c r="T9" s="181" t="str">
        <f ca="1">IF(B9="","",IF(ISERROR(MATCH($J9,SorP!$B$1:$B$6279,0)),"",INDIRECT("'SorP'!$A$"&amp;MATCH($S9&amp;$J9,SorP!C:C,0))))</f>
        <v/>
      </c>
      <c r="U9" s="201"/>
      <c r="V9" s="226">
        <f>IF(C9="",NA(),IF(OR(C9="Smelter not listed",C9="Smelter not yet identified"),MATCH($B9&amp;$D9,'Smelter Look-up'!$J:$J,0),MATCH($B9&amp;$C9,'Smelter Look-up'!$J:$J,0)))</f>
        <v>430</v>
      </c>
      <c r="X9" s="227">
        <f t="shared" si="4"/>
        <v>0</v>
      </c>
      <c r="AB9" s="228" t="str">
        <f t="shared" si="5"/>
        <v>TinFenix Metals</v>
      </c>
    </row>
    <row r="10" spans="1:34" s="227" customFormat="1" ht="20.100000000000001" customHeight="1">
      <c r="A10" s="262" t="s">
        <v>767</v>
      </c>
      <c r="B10" s="182" t="s">
        <v>1126</v>
      </c>
      <c r="C10" s="186" t="s">
        <v>2144</v>
      </c>
      <c r="D10" s="230"/>
      <c r="E10" s="182" t="s">
        <v>1096</v>
      </c>
      <c r="F10" s="182" t="s">
        <v>767</v>
      </c>
      <c r="G10" s="182" t="s">
        <v>13240</v>
      </c>
      <c r="H10" s="183"/>
      <c r="I10" s="184"/>
      <c r="J10" s="184"/>
      <c r="K10" s="224"/>
      <c r="L10" s="224"/>
      <c r="M10" s="224"/>
      <c r="N10" s="224"/>
      <c r="O10" s="224"/>
      <c r="P10" s="185"/>
      <c r="Q10" s="225"/>
      <c r="R10" s="182" t="str">
        <f ca="1">IF(ISERROR($V10),"",OFFSET('Smelter Look-up'!$C$4,$V10-4,0)&amp;"")</f>
        <v>Gejiu Non-Ferrous Metal Processing Co., Ltd.</v>
      </c>
      <c r="S10" s="181" t="str">
        <f t="shared" ca="1" si="3"/>
        <v>CN</v>
      </c>
      <c r="T10" s="181" t="str">
        <f ca="1">IF(B10="","",IF(ISERROR(MATCH($J10,SorP!$B$1:$B$6279,0)),"",INDIRECT("'SorP'!$A$"&amp;MATCH($S10&amp;$J10,SorP!C:C,0))))</f>
        <v/>
      </c>
      <c r="U10" s="201"/>
      <c r="V10" s="226">
        <f>IF(C10="",NA(),IF(OR(C10="Smelter not listed",C10="Smelter not yet identified"),MATCH($B10&amp;$D10,'Smelter Look-up'!$J:$J,0),MATCH($B10&amp;$C10,'Smelter Look-up'!$J:$J,0)))</f>
        <v>436</v>
      </c>
      <c r="X10" s="227">
        <f t="shared" si="4"/>
        <v>0</v>
      </c>
      <c r="AB10" s="228" t="str">
        <f t="shared" si="5"/>
        <v>TinGejiu Non-Ferrous Metal Processing Co., Ltd.</v>
      </c>
    </row>
    <row r="11" spans="1:34" s="227" customFormat="1" ht="20.100000000000001" customHeight="1">
      <c r="A11" s="262" t="s">
        <v>770</v>
      </c>
      <c r="B11" s="182" t="s">
        <v>1126</v>
      </c>
      <c r="C11" s="186" t="s">
        <v>1322</v>
      </c>
      <c r="D11" s="230"/>
      <c r="E11" s="182" t="s">
        <v>1096</v>
      </c>
      <c r="F11" s="182" t="s">
        <v>770</v>
      </c>
      <c r="G11" s="182" t="s">
        <v>13240</v>
      </c>
      <c r="H11" s="183"/>
      <c r="I11" s="184"/>
      <c r="J11" s="184"/>
      <c r="K11" s="224"/>
      <c r="L11" s="224"/>
      <c r="M11" s="224"/>
      <c r="N11" s="224"/>
      <c r="O11" s="224"/>
      <c r="P11" s="185"/>
      <c r="Q11" s="225"/>
      <c r="R11" s="182" t="str">
        <f ca="1">IF(ISERROR($V11),"",OFFSET('Smelter Look-up'!$C$4,$V11-4,0)&amp;"")</f>
        <v>China Tin Group Co., Ltd.</v>
      </c>
      <c r="S11" s="181" t="str">
        <f t="shared" ca="1" si="3"/>
        <v>CN</v>
      </c>
      <c r="T11" s="181" t="str">
        <f ca="1">IF(B11="","",IF(ISERROR(MATCH($J11,SorP!$B$1:$B$6279,0)),"",INDIRECT("'SorP'!$A$"&amp;MATCH($S11&amp;$J11,SorP!C:C,0))))</f>
        <v/>
      </c>
      <c r="U11" s="201"/>
      <c r="V11" s="226">
        <f>IF(C11="",NA(),IF(OR(C11="Smelter not listed",C11="Smelter not yet identified"),MATCH($B11&amp;$D11,'Smelter Look-up'!$J:$J,0),MATCH($B11&amp;$C11,'Smelter Look-up'!$J:$J,0)))</f>
        <v>403</v>
      </c>
      <c r="X11" s="227">
        <f t="shared" si="4"/>
        <v>0</v>
      </c>
      <c r="AB11" s="228" t="str">
        <f t="shared" si="5"/>
        <v>TinChina Tin Group Co., Ltd.</v>
      </c>
    </row>
    <row r="12" spans="1:34" s="227" customFormat="1" ht="20.100000000000001" customHeight="1">
      <c r="A12" s="262" t="s">
        <v>771</v>
      </c>
      <c r="B12" s="182" t="s">
        <v>1126</v>
      </c>
      <c r="C12" s="186" t="s">
        <v>817</v>
      </c>
      <c r="D12" s="230"/>
      <c r="E12" s="182" t="s">
        <v>1111</v>
      </c>
      <c r="F12" s="182" t="s">
        <v>771</v>
      </c>
      <c r="G12" s="182" t="s">
        <v>13240</v>
      </c>
      <c r="H12" s="183"/>
      <c r="I12" s="184"/>
      <c r="J12" s="184"/>
      <c r="K12" s="224"/>
      <c r="L12" s="224"/>
      <c r="M12" s="224"/>
      <c r="N12" s="224"/>
      <c r="O12" s="224"/>
      <c r="P12" s="185"/>
      <c r="Q12" s="225"/>
      <c r="R12" s="182" t="str">
        <f ca="1">IF(ISERROR($V12),"",OFFSET('Smelter Look-up'!$C$4,$V12-4,0)&amp;"")</f>
        <v>Malaysia Smelting Corporation (MSC)</v>
      </c>
      <c r="S12" s="181" t="str">
        <f t="shared" ca="1" si="3"/>
        <v>MY</v>
      </c>
      <c r="T12" s="181" t="str">
        <f ca="1">IF(B12="","",IF(ISERROR(MATCH($J12,SorP!$B$1:$B$6279,0)),"",INDIRECT("'SorP'!$A$"&amp;MATCH($S12&amp;$J12,SorP!C:C,0))))</f>
        <v/>
      </c>
      <c r="U12" s="201"/>
      <c r="V12" s="226">
        <f>IF(C12="",NA(),IF(OR(C12="Smelter not listed",C12="Smelter not yet identified"),MATCH($B12&amp;$D12,'Smelter Look-up'!$J:$J,0),MATCH($B12&amp;$C12,'Smelter Look-up'!$J:$J,0)))</f>
        <v>458</v>
      </c>
      <c r="X12" s="227">
        <f t="shared" si="4"/>
        <v>0</v>
      </c>
      <c r="AB12" s="228" t="str">
        <f t="shared" si="5"/>
        <v>TinMalaysia Smelting Corporation (MSC)</v>
      </c>
    </row>
    <row r="13" spans="1:34" s="227" customFormat="1" ht="20.100000000000001" customHeight="1">
      <c r="A13" s="262" t="s">
        <v>1781</v>
      </c>
      <c r="B13" s="182" t="s">
        <v>1126</v>
      </c>
      <c r="C13" s="186" t="s">
        <v>2149</v>
      </c>
      <c r="D13" s="230"/>
      <c r="E13" s="182" t="s">
        <v>2432</v>
      </c>
      <c r="F13" s="182" t="s">
        <v>1781</v>
      </c>
      <c r="G13" s="182" t="s">
        <v>13240</v>
      </c>
      <c r="H13" s="183"/>
      <c r="I13" s="184"/>
      <c r="J13" s="184"/>
      <c r="K13" s="224"/>
      <c r="L13" s="224"/>
      <c r="M13" s="224"/>
      <c r="N13" s="224"/>
      <c r="O13" s="224"/>
      <c r="P13" s="185"/>
      <c r="Q13" s="225"/>
      <c r="R13" s="182" t="str">
        <f ca="1">IF(ISERROR($V13),"",OFFSET('Smelter Look-up'!$C$4,$V13-4,0)&amp;"")</f>
        <v>Metallic Resources, Inc.</v>
      </c>
      <c r="S13" s="181" t="str">
        <f t="shared" ca="1" si="3"/>
        <v>US</v>
      </c>
      <c r="T13" s="181" t="str">
        <f ca="1">IF(B13="","",IF(ISERROR(MATCH($J13,SorP!$B$1:$B$6279,0)),"",INDIRECT("'SorP'!$A$"&amp;MATCH($S13&amp;$J13,SorP!C:C,0))))</f>
        <v/>
      </c>
      <c r="U13" s="201"/>
      <c r="V13" s="226">
        <f>IF(C13="",NA(),IF(OR(C13="Smelter not listed",C13="Smelter not yet identified"),MATCH($B13&amp;$D13,'Smelter Look-up'!$J:$J,0),MATCH($B13&amp;$C13,'Smelter Look-up'!$J:$J,0)))</f>
        <v>462</v>
      </c>
      <c r="X13" s="227">
        <f t="shared" si="4"/>
        <v>0</v>
      </c>
      <c r="AB13" s="228" t="str">
        <f t="shared" si="5"/>
        <v>TinMetallic Resources, Inc.</v>
      </c>
    </row>
    <row r="14" spans="1:34" s="227" customFormat="1" ht="20.100000000000001" customHeight="1">
      <c r="A14" s="262" t="s">
        <v>772</v>
      </c>
      <c r="B14" s="182" t="s">
        <v>1126</v>
      </c>
      <c r="C14" s="186" t="s">
        <v>12430</v>
      </c>
      <c r="D14" s="230"/>
      <c r="E14" s="182" t="s">
        <v>1092</v>
      </c>
      <c r="F14" s="182" t="s">
        <v>772</v>
      </c>
      <c r="G14" s="182" t="s">
        <v>13240</v>
      </c>
      <c r="H14" s="183"/>
      <c r="I14" s="184"/>
      <c r="J14" s="184"/>
      <c r="K14" s="224"/>
      <c r="L14" s="224"/>
      <c r="M14" s="224"/>
      <c r="N14" s="224"/>
      <c r="O14" s="224"/>
      <c r="P14" s="185"/>
      <c r="Q14" s="225"/>
      <c r="R14" s="182" t="str">
        <f ca="1">IF(ISERROR($V14),"",OFFSET('Smelter Look-up'!$C$4,$V14-4,0)&amp;"")</f>
        <v>Mineracao Taboca S.A.</v>
      </c>
      <c r="S14" s="181" t="str">
        <f t="shared" ca="1" si="3"/>
        <v>BR</v>
      </c>
      <c r="T14" s="181" t="str">
        <f ca="1">IF(B14="","",IF(ISERROR(MATCH($J14,SorP!$B$1:$B$6279,0)),"",INDIRECT("'SorP'!$A$"&amp;MATCH($S14&amp;$J14,SorP!C:C,0))))</f>
        <v/>
      </c>
      <c r="U14" s="201"/>
      <c r="V14" s="226">
        <f>IF(C14="",NA(),IF(OR(C14="Smelter not listed",C14="Smelter not yet identified"),MATCH($B14&amp;$D14,'Smelter Look-up'!$J:$J,0),MATCH($B14&amp;$C14,'Smelter Look-up'!$J:$J,0)))</f>
        <v>465</v>
      </c>
      <c r="X14" s="227">
        <f t="shared" si="4"/>
        <v>0</v>
      </c>
      <c r="AB14" s="228" t="str">
        <f t="shared" si="5"/>
        <v>TinMineracao Taboca S.A.</v>
      </c>
    </row>
    <row r="15" spans="1:34" s="227" customFormat="1" ht="20.100000000000001" customHeight="1">
      <c r="A15" s="262" t="s">
        <v>773</v>
      </c>
      <c r="B15" s="182" t="s">
        <v>1126</v>
      </c>
      <c r="C15" s="186" t="s">
        <v>1030</v>
      </c>
      <c r="D15" s="230"/>
      <c r="E15" s="182" t="s">
        <v>876</v>
      </c>
      <c r="F15" s="182" t="s">
        <v>773</v>
      </c>
      <c r="G15" s="182" t="s">
        <v>13240</v>
      </c>
      <c r="H15" s="183"/>
      <c r="I15" s="184"/>
      <c r="J15" s="184"/>
      <c r="K15" s="224"/>
      <c r="L15" s="224"/>
      <c r="M15" s="224"/>
      <c r="N15" s="224"/>
      <c r="O15" s="224"/>
      <c r="P15" s="185"/>
      <c r="Q15" s="225"/>
      <c r="R15" s="182" t="str">
        <f ca="1">IF(ISERROR($V15),"",OFFSET('Smelter Look-up'!$C$4,$V15-4,0)&amp;"")</f>
        <v>Minsur</v>
      </c>
      <c r="S15" s="181" t="str">
        <f t="shared" ca="1" si="3"/>
        <v>PE</v>
      </c>
      <c r="T15" s="181" t="str">
        <f ca="1">IF(B15="","",IF(ISERROR(MATCH($J15,SorP!$B$1:$B$6279,0)),"",INDIRECT("'SorP'!$A$"&amp;MATCH($S15&amp;$J15,SorP!C:C,0))))</f>
        <v/>
      </c>
      <c r="U15" s="201"/>
      <c r="V15" s="226">
        <f>IF(C15="",NA(),IF(OR(C15="Smelter not listed",C15="Smelter not yet identified"),MATCH($B15&amp;$D15,'Smelter Look-up'!$J:$J,0),MATCH($B15&amp;$C15,'Smelter Look-up'!$J:$J,0)))</f>
        <v>470</v>
      </c>
      <c r="X15" s="227">
        <f t="shared" si="4"/>
        <v>0</v>
      </c>
      <c r="AB15" s="228" t="str">
        <f t="shared" si="5"/>
        <v>TinMinsur</v>
      </c>
    </row>
    <row r="16" spans="1:34" s="227" customFormat="1" ht="20.100000000000001" customHeight="1">
      <c r="A16" s="262" t="s">
        <v>774</v>
      </c>
      <c r="B16" s="182" t="s">
        <v>1126</v>
      </c>
      <c r="C16" s="186" t="s">
        <v>1159</v>
      </c>
      <c r="D16" s="230"/>
      <c r="E16" s="182" t="s">
        <v>1104</v>
      </c>
      <c r="F16" s="182" t="s">
        <v>774</v>
      </c>
      <c r="G16" s="182" t="s">
        <v>13240</v>
      </c>
      <c r="H16" s="183"/>
      <c r="I16" s="184"/>
      <c r="J16" s="184"/>
      <c r="K16" s="224"/>
      <c r="L16" s="224"/>
      <c r="M16" s="224"/>
      <c r="N16" s="224"/>
      <c r="O16" s="224"/>
      <c r="P16" s="185"/>
      <c r="Q16" s="225"/>
      <c r="R16" s="182" t="str">
        <f ca="1">IF(ISERROR($V16),"",OFFSET('Smelter Look-up'!$C$4,$V16-4,0)&amp;"")</f>
        <v>Mitsubishi Materials Corporation</v>
      </c>
      <c r="S16" s="181" t="str">
        <f t="shared" ca="1" si="3"/>
        <v>JP</v>
      </c>
      <c r="T16" s="181" t="str">
        <f ca="1">IF(B16="","",IF(ISERROR(MATCH($J16,SorP!$B$1:$B$6279,0)),"",INDIRECT("'SorP'!$A$"&amp;MATCH($S16&amp;$J16,SorP!C:C,0))))</f>
        <v/>
      </c>
      <c r="U16" s="201"/>
      <c r="V16" s="226">
        <f>IF(C16="",NA(),IF(OR(C16="Smelter not listed",C16="Smelter not yet identified"),MATCH($B16&amp;$D16,'Smelter Look-up'!$J:$J,0),MATCH($B16&amp;$C16,'Smelter Look-up'!$J:$J,0)))</f>
        <v>471</v>
      </c>
      <c r="X16" s="227">
        <f t="shared" si="4"/>
        <v>0</v>
      </c>
      <c r="AB16" s="228" t="str">
        <f t="shared" si="5"/>
        <v>TinMitsubishi Materials Corporation</v>
      </c>
    </row>
    <row r="17" spans="1:28" s="227" customFormat="1" ht="20.100000000000001" customHeight="1">
      <c r="A17" s="262" t="s">
        <v>1788</v>
      </c>
      <c r="B17" s="182" t="s">
        <v>1126</v>
      </c>
      <c r="C17" s="186" t="s">
        <v>13181</v>
      </c>
      <c r="D17" s="230"/>
      <c r="E17" s="182" t="s">
        <v>1096</v>
      </c>
      <c r="F17" s="182" t="s">
        <v>1788</v>
      </c>
      <c r="G17" s="182" t="s">
        <v>13240</v>
      </c>
      <c r="H17" s="183"/>
      <c r="I17" s="184"/>
      <c r="J17" s="184"/>
      <c r="K17" s="224"/>
      <c r="L17" s="224"/>
      <c r="M17" s="224"/>
      <c r="N17" s="224"/>
      <c r="O17" s="224"/>
      <c r="P17" s="185"/>
      <c r="Q17" s="225"/>
      <c r="R17" s="182" t="str">
        <f ca="1">IF(ISERROR($V17),"",OFFSET('Smelter Look-up'!$C$4,$V17-4,0)&amp;"")</f>
        <v>Jiangxi New Nanshan Technology Ltd.</v>
      </c>
      <c r="S17" s="181" t="str">
        <f t="shared" ca="1" si="3"/>
        <v>CN</v>
      </c>
      <c r="T17" s="181" t="str">
        <f ca="1">IF(B17="","",IF(ISERROR(MATCH($J17,SorP!$B$1:$B$6279,0)),"",INDIRECT("'SorP'!$A$"&amp;MATCH($S17&amp;$J17,SorP!C:C,0))))</f>
        <v/>
      </c>
      <c r="U17" s="201"/>
      <c r="V17" s="226">
        <f>IF(C17="",NA(),IF(OR(C17="Smelter not listed",C17="Smelter not yet identified"),MATCH($B17&amp;$D17,'Smelter Look-up'!$J:$J,0),MATCH($B17&amp;$C17,'Smelter Look-up'!$J:$J,0)))</f>
        <v>450</v>
      </c>
      <c r="X17" s="227">
        <f t="shared" si="4"/>
        <v>0</v>
      </c>
      <c r="AB17" s="228" t="str">
        <f t="shared" si="5"/>
        <v>TinJiangxi New Nanshan Technology Ltd.</v>
      </c>
    </row>
    <row r="18" spans="1:28" s="227" customFormat="1" ht="20.100000000000001" customHeight="1">
      <c r="A18" s="181" t="s">
        <v>776</v>
      </c>
      <c r="B18" s="182" t="s">
        <v>1126</v>
      </c>
      <c r="C18" s="186" t="s">
        <v>775</v>
      </c>
      <c r="D18" s="230"/>
      <c r="E18" s="182" t="s">
        <v>884</v>
      </c>
      <c r="F18" s="182" t="s">
        <v>776</v>
      </c>
      <c r="G18" s="182" t="s">
        <v>13240</v>
      </c>
      <c r="H18" s="183"/>
      <c r="I18" s="184"/>
      <c r="J18" s="184"/>
      <c r="K18" s="224"/>
      <c r="L18" s="224"/>
      <c r="M18" s="224"/>
      <c r="N18" s="224"/>
      <c r="O18" s="224"/>
      <c r="P18" s="185"/>
      <c r="Q18" s="225"/>
      <c r="R18" s="182" t="str">
        <f ca="1">IF(ISERROR($V18),"",OFFSET('Smelter Look-up'!$C$4,$V18-4,0)&amp;"")</f>
        <v>O.M. Manufacturing (Thailand) Co., Ltd.</v>
      </c>
      <c r="S18" s="181" t="str">
        <f t="shared" ca="1" si="3"/>
        <v>TH</v>
      </c>
      <c r="T18" s="181" t="str">
        <f ca="1">IF(B18="","",IF(ISERROR(MATCH($J18,SorP!$B$1:$B$6279,0)),"",INDIRECT("'SorP'!$A$"&amp;MATCH($S18&amp;$J18,SorP!C:C,0))))</f>
        <v/>
      </c>
      <c r="U18" s="201"/>
      <c r="V18" s="226">
        <f>IF(C18="",NA(),IF(OR(C18="Smelter not listed",C18="Smelter not yet identified"),MATCH($B18&amp;$D18,'Smelter Look-up'!$J:$J,0),MATCH($B18&amp;$C18,'Smelter Look-up'!$J:$J,0)))</f>
        <v>479</v>
      </c>
      <c r="X18" s="227">
        <f t="shared" si="4"/>
        <v>0</v>
      </c>
      <c r="AB18" s="228" t="str">
        <f t="shared" si="5"/>
        <v>TinO.M. Manufacturing (Thailand) Co., Ltd.</v>
      </c>
    </row>
    <row r="19" spans="1:28" s="227" customFormat="1" ht="20.100000000000001" customHeight="1">
      <c r="A19" s="181" t="s">
        <v>777</v>
      </c>
      <c r="B19" s="182" t="s">
        <v>1126</v>
      </c>
      <c r="C19" s="186" t="s">
        <v>13803</v>
      </c>
      <c r="D19" s="230"/>
      <c r="E19" s="182" t="s">
        <v>2430</v>
      </c>
      <c r="F19" s="182" t="s">
        <v>777</v>
      </c>
      <c r="G19" s="182" t="s">
        <v>13240</v>
      </c>
      <c r="H19" s="183"/>
      <c r="I19" s="184"/>
      <c r="J19" s="184"/>
      <c r="K19" s="224"/>
      <c r="L19" s="224"/>
      <c r="M19" s="224"/>
      <c r="N19" s="224"/>
      <c r="O19" s="224"/>
      <c r="P19" s="185"/>
      <c r="Q19" s="225"/>
      <c r="R19" s="182" t="str">
        <f ca="1">IF(ISERROR($V19),"",OFFSET('Smelter Look-up'!$C$4,$V19-4,0)&amp;"")</f>
        <v>Operaciones Metalurgicas S.A.</v>
      </c>
      <c r="S19" s="181" t="str">
        <f t="shared" ca="1" si="3"/>
        <v>BO</v>
      </c>
      <c r="T19" s="181" t="str">
        <f ca="1">IF(B19="","",IF(ISERROR(MATCH($J19,SorP!$B$1:$B$6279,0)),"",INDIRECT("'SorP'!$A$"&amp;MATCH($S19&amp;$J19,SorP!C:C,0))))</f>
        <v/>
      </c>
      <c r="U19" s="201"/>
      <c r="V19" s="226">
        <f>IF(C19="",NA(),IF(OR(C19="Smelter not listed",C19="Smelter not yet identified"),MATCH($B19&amp;$D19,'Smelter Look-up'!$J:$J,0),MATCH($B19&amp;$C19,'Smelter Look-up'!$J:$J,0)))</f>
        <v>482</v>
      </c>
      <c r="X19" s="227">
        <f t="shared" si="4"/>
        <v>0</v>
      </c>
      <c r="AB19" s="228" t="str">
        <f t="shared" si="5"/>
        <v>TinOperaciones Metalurgicas S.A.</v>
      </c>
    </row>
    <row r="20" spans="1:28" s="227" customFormat="1" ht="20.100000000000001" customHeight="1">
      <c r="A20" s="181" t="s">
        <v>778</v>
      </c>
      <c r="B20" s="182" t="s">
        <v>1126</v>
      </c>
      <c r="C20" s="186" t="s">
        <v>840</v>
      </c>
      <c r="D20" s="230"/>
      <c r="E20" s="182" t="s">
        <v>1101</v>
      </c>
      <c r="F20" s="182" t="s">
        <v>778</v>
      </c>
      <c r="G20" s="182" t="s">
        <v>13240</v>
      </c>
      <c r="H20" s="183"/>
      <c r="I20" s="184"/>
      <c r="J20" s="184"/>
      <c r="K20" s="224"/>
      <c r="L20" s="224"/>
      <c r="M20" s="224"/>
      <c r="N20" s="224"/>
      <c r="O20" s="224"/>
      <c r="P20" s="185"/>
      <c r="Q20" s="225"/>
      <c r="R20" s="182" t="str">
        <f ca="1">IF(ISERROR($V20),"",OFFSET('Smelter Look-up'!$C$4,$V20-4,0)&amp;"")</f>
        <v>PT Artha Cipta Langgeng</v>
      </c>
      <c r="S20" s="181" t="str">
        <f t="shared" ca="1" si="3"/>
        <v>ID</v>
      </c>
      <c r="T20" s="181" t="str">
        <f ca="1">IF(B20="","",IF(ISERROR(MATCH($J20,SorP!$B$1:$B$6279,0)),"",INDIRECT("'SorP'!$A$"&amp;MATCH($S20&amp;$J20,SorP!C:C,0))))</f>
        <v/>
      </c>
      <c r="U20" s="201"/>
      <c r="V20" s="226">
        <f>IF(C20="",NA(),IF(OR(C20="Smelter not listed",C20="Smelter not yet identified"),MATCH($B20&amp;$D20,'Smelter Look-up'!$J:$J,0),MATCH($B20&amp;$C20,'Smelter Look-up'!$J:$J,0)))</f>
        <v>487</v>
      </c>
      <c r="X20" s="227">
        <f t="shared" si="4"/>
        <v>0</v>
      </c>
      <c r="AB20" s="228" t="str">
        <f t="shared" si="5"/>
        <v>TinPT Artha Cipta Langgeng</v>
      </c>
    </row>
    <row r="21" spans="1:28" s="227" customFormat="1" ht="20.100000000000001" customHeight="1">
      <c r="A21" s="181" t="s">
        <v>15108</v>
      </c>
      <c r="B21" s="182" t="s">
        <v>1126</v>
      </c>
      <c r="C21" s="186" t="s">
        <v>15107</v>
      </c>
      <c r="D21" s="230"/>
      <c r="E21" s="182" t="s">
        <v>1101</v>
      </c>
      <c r="F21" s="182" t="s">
        <v>15108</v>
      </c>
      <c r="G21" s="182" t="s">
        <v>13240</v>
      </c>
      <c r="H21" s="183"/>
      <c r="I21" s="184"/>
      <c r="J21" s="184"/>
      <c r="K21" s="224"/>
      <c r="L21" s="224"/>
      <c r="M21" s="224"/>
      <c r="N21" s="224"/>
      <c r="O21" s="224"/>
      <c r="P21" s="185"/>
      <c r="Q21" s="225"/>
      <c r="R21" s="182" t="str">
        <f ca="1">IF(ISERROR($V21),"",OFFSET('Smelter Look-up'!$C$4,$V21-4,0)&amp;"")</f>
        <v>PT Babel Surya Alam Lestari</v>
      </c>
      <c r="S21" s="181" t="str">
        <f t="shared" ca="1" si="3"/>
        <v>ID</v>
      </c>
      <c r="T21" s="181" t="str">
        <f ca="1">IF(B21="","",IF(ISERROR(MATCH($J21,SorP!$B$1:$B$6279,0)),"",INDIRECT("'SorP'!$A$"&amp;MATCH($S21&amp;$J21,SorP!C:C,0))))</f>
        <v/>
      </c>
      <c r="U21" s="201"/>
      <c r="V21" s="226">
        <f>IF(C21="",NA(),IF(OR(C21="Smelter not listed",C21="Smelter not yet identified"),MATCH($B21&amp;$D21,'Smelter Look-up'!$J:$J,0),MATCH($B21&amp;$C21,'Smelter Look-up'!$J:$J,0)))</f>
        <v>490</v>
      </c>
      <c r="X21" s="227">
        <f t="shared" si="4"/>
        <v>0</v>
      </c>
      <c r="AB21" s="228" t="str">
        <f t="shared" si="5"/>
        <v>TinPT Babel Surya Alam Lestari</v>
      </c>
    </row>
    <row r="22" spans="1:28" s="227" customFormat="1" ht="20.100000000000001" customHeight="1">
      <c r="A22" s="181" t="s">
        <v>779</v>
      </c>
      <c r="B22" s="182" t="s">
        <v>1126</v>
      </c>
      <c r="C22" s="186" t="s">
        <v>627</v>
      </c>
      <c r="D22" s="230"/>
      <c r="E22" s="182" t="s">
        <v>1101</v>
      </c>
      <c r="F22" s="182" t="s">
        <v>779</v>
      </c>
      <c r="G22" s="182" t="s">
        <v>13240</v>
      </c>
      <c r="H22" s="183"/>
      <c r="I22" s="184"/>
      <c r="J22" s="184"/>
      <c r="K22" s="224"/>
      <c r="L22" s="224"/>
      <c r="M22" s="224"/>
      <c r="N22" s="224"/>
      <c r="O22" s="224"/>
      <c r="P22" s="185"/>
      <c r="Q22" s="225"/>
      <c r="R22" s="182" t="str">
        <f ca="1">IF(ISERROR($V22),"",OFFSET('Smelter Look-up'!$C$4,$V22-4,0)&amp;"")</f>
        <v>PT Mitra Stania Prima</v>
      </c>
      <c r="S22" s="181" t="str">
        <f t="shared" ca="1" si="3"/>
        <v>ID</v>
      </c>
      <c r="T22" s="181" t="str">
        <f ca="1">IF(B22="","",IF(ISERROR(MATCH($J22,SorP!$B$1:$B$6279,0)),"",INDIRECT("'SorP'!$A$"&amp;MATCH($S22&amp;$J22,SorP!C:C,0))))</f>
        <v/>
      </c>
      <c r="U22" s="201"/>
      <c r="V22" s="226">
        <f>IF(C22="",NA(),IF(OR(C22="Smelter not listed",C22="Smelter not yet identified"),MATCH($B22&amp;$D22,'Smelter Look-up'!$J:$J,0),MATCH($B22&amp;$C22,'Smelter Look-up'!$J:$J,0)))</f>
        <v>500</v>
      </c>
      <c r="X22" s="227">
        <f t="shared" si="4"/>
        <v>0</v>
      </c>
      <c r="AB22" s="228" t="str">
        <f t="shared" si="5"/>
        <v>TinPT Mitra Stania Prima</v>
      </c>
    </row>
    <row r="23" spans="1:28" s="227" customFormat="1" ht="20.100000000000001" customHeight="1">
      <c r="A23" s="181" t="s">
        <v>15112</v>
      </c>
      <c r="B23" s="182" t="s">
        <v>1126</v>
      </c>
      <c r="C23" s="186" t="s">
        <v>15111</v>
      </c>
      <c r="D23" s="230"/>
      <c r="E23" s="182" t="s">
        <v>1101</v>
      </c>
      <c r="F23" s="182" t="s">
        <v>15112</v>
      </c>
      <c r="G23" s="182" t="s">
        <v>13240</v>
      </c>
      <c r="H23" s="183"/>
      <c r="I23" s="184"/>
      <c r="J23" s="184"/>
      <c r="K23" s="224"/>
      <c r="L23" s="224"/>
      <c r="M23" s="224"/>
      <c r="N23" s="224"/>
      <c r="O23" s="224"/>
      <c r="P23" s="185"/>
      <c r="Q23" s="225"/>
      <c r="R23" s="182" t="str">
        <f ca="1">IF(ISERROR($V23),"",OFFSET('Smelter Look-up'!$C$4,$V23-4,0)&amp;"")</f>
        <v>PT Prima Timah Utama</v>
      </c>
      <c r="S23" s="181" t="str">
        <f t="shared" ca="1" si="3"/>
        <v>ID</v>
      </c>
      <c r="T23" s="181" t="str">
        <f ca="1">IF(B23="","",IF(ISERROR(MATCH($J23,SorP!$B$1:$B$6279,0)),"",INDIRECT("'SorP'!$A$"&amp;MATCH($S23&amp;$J23,SorP!C:C,0))))</f>
        <v/>
      </c>
      <c r="U23" s="201"/>
      <c r="V23" s="226">
        <f>IF(C23="",NA(),IF(OR(C23="Smelter not listed",C23="Smelter not yet identified"),MATCH($B23&amp;$D23,'Smelter Look-up'!$J:$J,0),MATCH($B23&amp;$C23,'Smelter Look-up'!$J:$J,0)))</f>
        <v>504</v>
      </c>
      <c r="X23" s="227">
        <f t="shared" si="4"/>
        <v>0</v>
      </c>
      <c r="AB23" s="228" t="str">
        <f t="shared" si="5"/>
        <v>TinPT Prima Timah Utama</v>
      </c>
    </row>
    <row r="24" spans="1:28" s="227" customFormat="1" ht="20.100000000000001" customHeight="1">
      <c r="A24" s="181" t="s">
        <v>780</v>
      </c>
      <c r="B24" s="182" t="s">
        <v>1126</v>
      </c>
      <c r="C24" s="186" t="s">
        <v>2157</v>
      </c>
      <c r="D24" s="230"/>
      <c r="E24" s="182" t="s">
        <v>1101</v>
      </c>
      <c r="F24" s="182" t="s">
        <v>780</v>
      </c>
      <c r="G24" s="182" t="s">
        <v>13240</v>
      </c>
      <c r="H24" s="183"/>
      <c r="I24" s="184"/>
      <c r="J24" s="184"/>
      <c r="K24" s="224"/>
      <c r="L24" s="224"/>
      <c r="M24" s="224"/>
      <c r="N24" s="224"/>
      <c r="O24" s="224"/>
      <c r="P24" s="185"/>
      <c r="Q24" s="225"/>
      <c r="R24" s="182" t="str">
        <f ca="1">IF(ISERROR($V24),"",OFFSET('Smelter Look-up'!$C$4,$V24-4,0)&amp;"")</f>
        <v>PT Refined Bangka Tin</v>
      </c>
      <c r="S24" s="181" t="str">
        <f t="shared" ca="1" si="3"/>
        <v>ID</v>
      </c>
      <c r="T24" s="181" t="str">
        <f ca="1">IF(B24="","",IF(ISERROR(MATCH($J24,SorP!$B$1:$B$6279,0)),"",INDIRECT("'SorP'!$A$"&amp;MATCH($S24&amp;$J24,SorP!C:C,0))))</f>
        <v/>
      </c>
      <c r="U24" s="201"/>
      <c r="V24" s="226">
        <f>IF(C24="",NA(),IF(OR(C24="Smelter not listed",C24="Smelter not yet identified"),MATCH($B24&amp;$D24,'Smelter Look-up'!$J:$J,0),MATCH($B24&amp;$C24,'Smelter Look-up'!$J:$J,0)))</f>
        <v>507</v>
      </c>
      <c r="X24" s="227">
        <f t="shared" si="4"/>
        <v>0</v>
      </c>
      <c r="AB24" s="228" t="str">
        <f t="shared" si="5"/>
        <v>TinPT Refined Bangka Tin</v>
      </c>
    </row>
    <row r="25" spans="1:28" s="227" customFormat="1" ht="20.100000000000001" customHeight="1">
      <c r="A25" s="181" t="s">
        <v>15116</v>
      </c>
      <c r="B25" s="182" t="s">
        <v>1126</v>
      </c>
      <c r="C25" s="186" t="s">
        <v>15115</v>
      </c>
      <c r="D25" s="230"/>
      <c r="E25" s="182" t="s">
        <v>1101</v>
      </c>
      <c r="F25" s="182" t="s">
        <v>15116</v>
      </c>
      <c r="G25" s="182" t="s">
        <v>13240</v>
      </c>
      <c r="H25" s="183"/>
      <c r="I25" s="184"/>
      <c r="J25" s="184"/>
      <c r="K25" s="224"/>
      <c r="L25" s="224"/>
      <c r="M25" s="224"/>
      <c r="N25" s="224"/>
      <c r="O25" s="224"/>
      <c r="P25" s="185"/>
      <c r="Q25" s="225"/>
      <c r="R25" s="182" t="str">
        <f ca="1">IF(ISERROR($V25),"",OFFSET('Smelter Look-up'!$C$4,$V25-4,0)&amp;"")</f>
        <v>PT Stanindo Inti Perkasa</v>
      </c>
      <c r="S25" s="181" t="str">
        <f t="shared" ca="1" si="3"/>
        <v>ID</v>
      </c>
      <c r="T25" s="181" t="str">
        <f ca="1">IF(B25="","",IF(ISERROR(MATCH($J25,SorP!$B$1:$B$6279,0)),"",INDIRECT("'SorP'!$A$"&amp;MATCH($S25&amp;$J25,SorP!C:C,0))))</f>
        <v/>
      </c>
      <c r="U25" s="201"/>
      <c r="V25" s="226">
        <f>IF(C25="",NA(),IF(OR(C25="Smelter not listed",C25="Smelter not yet identified"),MATCH($B25&amp;$D25,'Smelter Look-up'!$J:$J,0),MATCH($B25&amp;$C25,'Smelter Look-up'!$J:$J,0)))</f>
        <v>509</v>
      </c>
      <c r="X25" s="227">
        <f t="shared" si="4"/>
        <v>0</v>
      </c>
      <c r="AB25" s="228" t="str">
        <f t="shared" si="5"/>
        <v>TinPT Stanindo Inti Perkasa</v>
      </c>
    </row>
    <row r="26" spans="1:28" s="227" customFormat="1" ht="20.100000000000001" customHeight="1">
      <c r="A26" s="181" t="s">
        <v>800</v>
      </c>
      <c r="B26" s="182" t="s">
        <v>1126</v>
      </c>
      <c r="C26" s="186" t="s">
        <v>13802</v>
      </c>
      <c r="D26" s="230"/>
      <c r="E26" s="182" t="s">
        <v>1101</v>
      </c>
      <c r="F26" s="182" t="s">
        <v>800</v>
      </c>
      <c r="G26" s="182" t="s">
        <v>13240</v>
      </c>
      <c r="H26" s="183"/>
      <c r="I26" s="184"/>
      <c r="J26" s="184"/>
      <c r="K26" s="224"/>
      <c r="L26" s="224"/>
      <c r="M26" s="224"/>
      <c r="N26" s="224"/>
      <c r="O26" s="224"/>
      <c r="P26" s="185"/>
      <c r="Q26" s="225"/>
      <c r="R26" s="182" t="str">
        <f ca="1">IF(ISERROR($V26),"",OFFSET('Smelter Look-up'!$C$4,$V26-4,0)&amp;"")</f>
        <v>PT Timah Tbk Kundur</v>
      </c>
      <c r="S26" s="181" t="str">
        <f t="shared" ca="1" si="3"/>
        <v>ID</v>
      </c>
      <c r="T26" s="181" t="str">
        <f ca="1">IF(B26="","",IF(ISERROR(MATCH($J26,SorP!$B$1:$B$6279,0)),"",INDIRECT("'SorP'!$A$"&amp;MATCH($S26&amp;$J26,SorP!C:C,0))))</f>
        <v/>
      </c>
      <c r="U26" s="201"/>
      <c r="V26" s="226">
        <f>IF(C26="",NA(),IF(OR(C26="Smelter not listed",C26="Smelter not yet identified"),MATCH($B26&amp;$D26,'Smelter Look-up'!$J:$J,0),MATCH($B26&amp;$C26,'Smelter Look-up'!$J:$J,0)))</f>
        <v>513</v>
      </c>
      <c r="X26" s="227">
        <f t="shared" si="4"/>
        <v>0</v>
      </c>
      <c r="AB26" s="228" t="str">
        <f t="shared" si="5"/>
        <v>TinPT Timah Tbk Kundur</v>
      </c>
    </row>
    <row r="27" spans="1:28" s="227" customFormat="1" ht="20.100000000000001" customHeight="1">
      <c r="A27" s="181" t="s">
        <v>781</v>
      </c>
      <c r="B27" s="182" t="s">
        <v>1126</v>
      </c>
      <c r="C27" s="186" t="s">
        <v>13801</v>
      </c>
      <c r="D27" s="230"/>
      <c r="E27" s="182" t="s">
        <v>1101</v>
      </c>
      <c r="F27" s="182" t="s">
        <v>781</v>
      </c>
      <c r="G27" s="182" t="s">
        <v>13240</v>
      </c>
      <c r="H27" s="183"/>
      <c r="I27" s="184"/>
      <c r="J27" s="184"/>
      <c r="K27" s="224"/>
      <c r="L27" s="224"/>
      <c r="M27" s="224"/>
      <c r="N27" s="224"/>
      <c r="O27" s="224"/>
      <c r="P27" s="185"/>
      <c r="Q27" s="225"/>
      <c r="R27" s="182" t="str">
        <f ca="1">IF(ISERROR($V27),"",OFFSET('Smelter Look-up'!$C$4,$V27-4,0)&amp;"")</f>
        <v>PT Timah Tbk Mentok</v>
      </c>
      <c r="S27" s="181" t="str">
        <f t="shared" ca="1" si="3"/>
        <v>ID</v>
      </c>
      <c r="T27" s="181" t="str">
        <f ca="1">IF(B27="","",IF(ISERROR(MATCH($J27,SorP!$B$1:$B$6279,0)),"",INDIRECT("'SorP'!$A$"&amp;MATCH($S27&amp;$J27,SorP!C:C,0))))</f>
        <v/>
      </c>
      <c r="U27" s="201"/>
      <c r="V27" s="226">
        <f>IF(C27="",NA(),IF(OR(C27="Smelter not listed",C27="Smelter not yet identified"),MATCH($B27&amp;$D27,'Smelter Look-up'!$J:$J,0),MATCH($B27&amp;$C27,'Smelter Look-up'!$J:$J,0)))</f>
        <v>514</v>
      </c>
      <c r="X27" s="227">
        <f t="shared" si="4"/>
        <v>0</v>
      </c>
      <c r="AB27" s="228" t="str">
        <f t="shared" si="5"/>
        <v>TinPT Timah Tbk Mentok</v>
      </c>
    </row>
    <row r="28" spans="1:28" s="227" customFormat="1" ht="20.100000000000001" customHeight="1">
      <c r="A28" s="181" t="s">
        <v>783</v>
      </c>
      <c r="B28" s="182" t="s">
        <v>1126</v>
      </c>
      <c r="C28" s="186" t="s">
        <v>782</v>
      </c>
      <c r="D28" s="230"/>
      <c r="E28" s="182" t="s">
        <v>2431</v>
      </c>
      <c r="F28" s="182" t="s">
        <v>783</v>
      </c>
      <c r="G28" s="182" t="s">
        <v>13240</v>
      </c>
      <c r="H28" s="183"/>
      <c r="I28" s="184"/>
      <c r="J28" s="184"/>
      <c r="K28" s="224"/>
      <c r="L28" s="224"/>
      <c r="M28" s="224"/>
      <c r="N28" s="224"/>
      <c r="O28" s="224"/>
      <c r="P28" s="185"/>
      <c r="Q28" s="225"/>
      <c r="R28" s="182" t="str">
        <f ca="1">IF(ISERROR($V28),"",OFFSET('Smelter Look-up'!$C$4,$V28-4,0)&amp;"")</f>
        <v>Rui Da Hung</v>
      </c>
      <c r="S28" s="181" t="str">
        <f t="shared" ca="1" si="3"/>
        <v>TW</v>
      </c>
      <c r="T28" s="181" t="str">
        <f ca="1">IF(B28="","",IF(ISERROR(MATCH($J28,SorP!$B$1:$B$6279,0)),"",INDIRECT("'SorP'!$A$"&amp;MATCH($S28&amp;$J28,SorP!C:C,0))))</f>
        <v/>
      </c>
      <c r="U28" s="201"/>
      <c r="V28" s="226">
        <f>IF(C28="",NA(),IF(OR(C28="Smelter not listed",C28="Smelter not yet identified"),MATCH($B28&amp;$D28,'Smelter Look-up'!$J:$J,0),MATCH($B28&amp;$C28,'Smelter Look-up'!$J:$J,0)))</f>
        <v>521</v>
      </c>
      <c r="X28" s="227">
        <f t="shared" si="4"/>
        <v>0</v>
      </c>
      <c r="AB28" s="228" t="str">
        <f t="shared" si="5"/>
        <v>TinRui Da Hung</v>
      </c>
    </row>
    <row r="29" spans="1:28" s="227" customFormat="1" ht="20.100000000000001" customHeight="1">
      <c r="A29" s="181" t="s">
        <v>784</v>
      </c>
      <c r="B29" s="182" t="s">
        <v>1126</v>
      </c>
      <c r="C29" s="186" t="s">
        <v>1027</v>
      </c>
      <c r="D29" s="230"/>
      <c r="E29" s="182" t="s">
        <v>884</v>
      </c>
      <c r="F29" s="182" t="s">
        <v>784</v>
      </c>
      <c r="G29" s="182" t="s">
        <v>13240</v>
      </c>
      <c r="H29" s="183"/>
      <c r="I29" s="184"/>
      <c r="J29" s="184"/>
      <c r="K29" s="224"/>
      <c r="L29" s="224"/>
      <c r="M29" s="224"/>
      <c r="N29" s="224"/>
      <c r="O29" s="224"/>
      <c r="P29" s="185"/>
      <c r="Q29" s="225"/>
      <c r="R29" s="182" t="str">
        <f ca="1">IF(ISERROR($V29),"",OFFSET('Smelter Look-up'!$C$4,$V29-4,0)&amp;"")</f>
        <v>Thaisarco</v>
      </c>
      <c r="S29" s="181" t="str">
        <f t="shared" ca="1" si="3"/>
        <v>TH</v>
      </c>
      <c r="T29" s="181" t="str">
        <f ca="1">IF(B29="","",IF(ISERROR(MATCH($J29,SorP!$B$1:$B$6279,0)),"",INDIRECT("'SorP'!$A$"&amp;MATCH($S29&amp;$J29,SorP!C:C,0))))</f>
        <v/>
      </c>
      <c r="U29" s="201"/>
      <c r="V29" s="226">
        <f>IF(C29="",NA(),IF(OR(C29="Smelter not listed",C29="Smelter not yet identified"),MATCH($B29&amp;$D29,'Smelter Look-up'!$J:$J,0),MATCH($B29&amp;$C29,'Smelter Look-up'!$J:$J,0)))</f>
        <v>526</v>
      </c>
      <c r="X29" s="227">
        <f t="shared" si="4"/>
        <v>0</v>
      </c>
      <c r="AB29" s="228" t="str">
        <f t="shared" si="5"/>
        <v>TinThaisarco</v>
      </c>
    </row>
    <row r="30" spans="1:28" s="227" customFormat="1" ht="20.100000000000001" customHeight="1">
      <c r="A30" s="181" t="s">
        <v>786</v>
      </c>
      <c r="B30" s="182" t="s">
        <v>1126</v>
      </c>
      <c r="C30" s="186" t="s">
        <v>2166</v>
      </c>
      <c r="D30" s="230"/>
      <c r="E30" s="182" t="s">
        <v>1096</v>
      </c>
      <c r="F30" s="182" t="s">
        <v>786</v>
      </c>
      <c r="G30" s="182" t="s">
        <v>13240</v>
      </c>
      <c r="H30" s="183"/>
      <c r="I30" s="184"/>
      <c r="J30" s="184"/>
      <c r="K30" s="224"/>
      <c r="L30" s="224"/>
      <c r="M30" s="224"/>
      <c r="N30" s="224"/>
      <c r="O30" s="224"/>
      <c r="P30" s="185"/>
      <c r="Q30" s="225"/>
      <c r="R30" s="182" t="str">
        <f ca="1">IF(ISERROR($V30),"",OFFSET('Smelter Look-up'!$C$4,$V30-4,0)&amp;"")</f>
        <v>Yunnan Chengfeng Non-ferrous Metals Co., Ltd.</v>
      </c>
      <c r="S30" s="181" t="str">
        <f t="shared" ca="1" si="3"/>
        <v>CN</v>
      </c>
      <c r="T30" s="181" t="str">
        <f ca="1">IF(B30="","",IF(ISERROR(MATCH($J30,SorP!$B$1:$B$6279,0)),"",INDIRECT("'SorP'!$A$"&amp;MATCH($S30&amp;$J30,SorP!C:C,0))))</f>
        <v/>
      </c>
      <c r="U30" s="201"/>
      <c r="V30" s="226">
        <f>IF(C30="",NA(),IF(OR(C30="Smelter not listed",C30="Smelter not yet identified"),MATCH($B30&amp;$D30,'Smelter Look-up'!$J:$J,0),MATCH($B30&amp;$C30,'Smelter Look-up'!$J:$J,0)))</f>
        <v>543</v>
      </c>
      <c r="X30" s="227">
        <f t="shared" si="4"/>
        <v>0</v>
      </c>
      <c r="AB30" s="228" t="str">
        <f t="shared" si="5"/>
        <v>TinYunnan Chengfeng Non-ferrous Metals Co., Ltd.</v>
      </c>
    </row>
    <row r="31" spans="1:28" s="227" customFormat="1" ht="20.100000000000001" customHeight="1">
      <c r="A31" s="181" t="s">
        <v>139</v>
      </c>
      <c r="B31" s="182" t="s">
        <v>1126</v>
      </c>
      <c r="C31" s="186" t="s">
        <v>2167</v>
      </c>
      <c r="D31" s="230"/>
      <c r="E31" s="182" t="s">
        <v>1092</v>
      </c>
      <c r="F31" s="182" t="s">
        <v>139</v>
      </c>
      <c r="G31" s="182" t="s">
        <v>13240</v>
      </c>
      <c r="H31" s="183"/>
      <c r="I31" s="184"/>
      <c r="J31" s="184"/>
      <c r="K31" s="224"/>
      <c r="L31" s="224"/>
      <c r="M31" s="224"/>
      <c r="N31" s="224"/>
      <c r="O31" s="224"/>
      <c r="P31" s="185"/>
      <c r="Q31" s="225"/>
      <c r="R31" s="182" t="str">
        <f ca="1">IF(ISERROR($V31),"",OFFSET('Smelter Look-up'!$C$4,$V31-4,0)&amp;"")</f>
        <v>Magnu's Minerais Metais e Ligas Ltda.</v>
      </c>
      <c r="S31" s="181" t="str">
        <f t="shared" ca="1" si="3"/>
        <v>BR</v>
      </c>
      <c r="T31" s="181" t="str">
        <f ca="1">IF(B31="","",IF(ISERROR(MATCH($J31,SorP!$B$1:$B$6279,0)),"",INDIRECT("'SorP'!$A$"&amp;MATCH($S31&amp;$J31,SorP!C:C,0))))</f>
        <v/>
      </c>
      <c r="U31" s="201"/>
      <c r="V31" s="226">
        <f>IF(C31="",NA(),IF(OR(C31="Smelter not listed",C31="Smelter not yet identified"),MATCH($B31&amp;$D31,'Smelter Look-up'!$J:$J,0),MATCH($B31&amp;$C31,'Smelter Look-up'!$J:$J,0)))</f>
        <v>457</v>
      </c>
      <c r="X31" s="227">
        <f t="shared" si="4"/>
        <v>0</v>
      </c>
      <c r="AB31" s="228" t="str">
        <f t="shared" si="5"/>
        <v>TinMagnu's Minerais Metais e Ligas Ltda.</v>
      </c>
    </row>
    <row r="32" spans="1:28" s="227" customFormat="1" ht="20.100000000000001" customHeight="1">
      <c r="A32" s="181" t="s">
        <v>1399</v>
      </c>
      <c r="B32" s="182" t="s">
        <v>1126</v>
      </c>
      <c r="C32" s="186" t="s">
        <v>1398</v>
      </c>
      <c r="D32" s="230"/>
      <c r="E32" s="182" t="s">
        <v>1101</v>
      </c>
      <c r="F32" s="182" t="s">
        <v>1399</v>
      </c>
      <c r="G32" s="182" t="s">
        <v>13240</v>
      </c>
      <c r="H32" s="183"/>
      <c r="I32" s="184"/>
      <c r="J32" s="184"/>
      <c r="K32" s="224"/>
      <c r="L32" s="224"/>
      <c r="M32" s="224"/>
      <c r="N32" s="224"/>
      <c r="O32" s="224"/>
      <c r="P32" s="185"/>
      <c r="Q32" s="225"/>
      <c r="R32" s="182" t="str">
        <f ca="1">IF(ISERROR($V32),"",OFFSET('Smelter Look-up'!$C$4,$V32-4,0)&amp;"")</f>
        <v>PT ATD Makmur Mandiri Jaya</v>
      </c>
      <c r="S32" s="181" t="str">
        <f t="shared" ca="1" si="3"/>
        <v>ID</v>
      </c>
      <c r="T32" s="181" t="str">
        <f ca="1">IF(B32="","",IF(ISERROR(MATCH($J32,SorP!$B$1:$B$6279,0)),"",INDIRECT("'SorP'!$A$"&amp;MATCH($S32&amp;$J32,SorP!C:C,0))))</f>
        <v/>
      </c>
      <c r="U32" s="201"/>
      <c r="V32" s="226">
        <f>IF(C32="",NA(),IF(OR(C32="Smelter not listed",C32="Smelter not yet identified"),MATCH($B32&amp;$D32,'Smelter Look-up'!$J:$J,0),MATCH($B32&amp;$C32,'Smelter Look-up'!$J:$J,0)))</f>
        <v>488</v>
      </c>
      <c r="X32" s="227">
        <f t="shared" si="4"/>
        <v>0</v>
      </c>
      <c r="AB32" s="228" t="str">
        <f t="shared" si="5"/>
        <v>TinPT ATD Makmur Mandiri Jaya</v>
      </c>
    </row>
    <row r="33" spans="1:28" s="227" customFormat="1" ht="20.100000000000001" customHeight="1">
      <c r="A33" s="181" t="s">
        <v>1397</v>
      </c>
      <c r="B33" s="182" t="s">
        <v>1126</v>
      </c>
      <c r="C33" s="186" t="s">
        <v>1396</v>
      </c>
      <c r="D33" s="230"/>
      <c r="E33" s="182" t="s">
        <v>877</v>
      </c>
      <c r="F33" s="182" t="s">
        <v>1397</v>
      </c>
      <c r="G33" s="182" t="s">
        <v>13240</v>
      </c>
      <c r="H33" s="183"/>
      <c r="I33" s="184"/>
      <c r="J33" s="184"/>
      <c r="K33" s="224"/>
      <c r="L33" s="224"/>
      <c r="M33" s="224"/>
      <c r="N33" s="224"/>
      <c r="O33" s="224"/>
      <c r="P33" s="185"/>
      <c r="Q33" s="225"/>
      <c r="R33" s="182" t="str">
        <f ca="1">IF(ISERROR($V33),"",OFFSET('Smelter Look-up'!$C$4,$V33-4,0)&amp;"")</f>
        <v>O.M. Manufacturing Philippines, Inc.</v>
      </c>
      <c r="S33" s="181" t="str">
        <f t="shared" ca="1" si="3"/>
        <v>PH</v>
      </c>
      <c r="T33" s="181" t="str">
        <f ca="1">IF(B33="","",IF(ISERROR(MATCH($J33,SorP!$B$1:$B$6279,0)),"",INDIRECT("'SorP'!$A$"&amp;MATCH($S33&amp;$J33,SorP!C:C,0))))</f>
        <v/>
      </c>
      <c r="U33" s="201"/>
      <c r="V33" s="226">
        <f>IF(C33="",NA(),IF(OR(C33="Smelter not listed",C33="Smelter not yet identified"),MATCH($B33&amp;$D33,'Smelter Look-up'!$J:$J,0),MATCH($B33&amp;$C33,'Smelter Look-up'!$J:$J,0)))</f>
        <v>480</v>
      </c>
      <c r="X33" s="227">
        <f t="shared" si="4"/>
        <v>0</v>
      </c>
      <c r="AB33" s="228" t="str">
        <f t="shared" si="5"/>
        <v>TinO.M. Manufacturing Philippines, Inc.</v>
      </c>
    </row>
    <row r="34" spans="1:28" s="227" customFormat="1" ht="20.100000000000001" customHeight="1">
      <c r="A34" s="181" t="s">
        <v>1814</v>
      </c>
      <c r="B34" s="182" t="s">
        <v>1126</v>
      </c>
      <c r="C34" s="186" t="s">
        <v>12434</v>
      </c>
      <c r="D34" s="230"/>
      <c r="E34" s="182" t="s">
        <v>1092</v>
      </c>
      <c r="F34" s="182" t="s">
        <v>1814</v>
      </c>
      <c r="G34" s="182" t="s">
        <v>13240</v>
      </c>
      <c r="H34" s="183"/>
      <c r="I34" s="184"/>
      <c r="J34" s="184"/>
      <c r="K34" s="224"/>
      <c r="L34" s="224"/>
      <c r="M34" s="224"/>
      <c r="N34" s="224"/>
      <c r="O34" s="224"/>
      <c r="P34" s="185"/>
      <c r="Q34" s="225"/>
      <c r="R34" s="182" t="str">
        <f ca="1">IF(ISERROR($V34),"",OFFSET('Smelter Look-up'!$C$4,$V34-4,0)&amp;"")</f>
        <v>Resind Industria e Comercio Ltda.</v>
      </c>
      <c r="S34" s="181" t="str">
        <f t="shared" ca="1" si="3"/>
        <v>BR</v>
      </c>
      <c r="T34" s="181" t="str">
        <f ca="1">IF(B34="","",IF(ISERROR(MATCH($J34,SorP!$B$1:$B$6279,0)),"",INDIRECT("'SorP'!$A$"&amp;MATCH($S34&amp;$J34,SorP!C:C,0))))</f>
        <v/>
      </c>
      <c r="U34" s="201"/>
      <c r="V34" s="226">
        <f>IF(C34="",NA(),IF(OR(C34="Smelter not listed",C34="Smelter not yet identified"),MATCH($B34&amp;$D34,'Smelter Look-up'!$J:$J,0),MATCH($B34&amp;$C34,'Smelter Look-up'!$J:$J,0)))</f>
        <v>519</v>
      </c>
      <c r="X34" s="227">
        <f t="shared" si="4"/>
        <v>0</v>
      </c>
      <c r="AB34" s="228" t="str">
        <f t="shared" si="5"/>
        <v>TinResind Industria e Comercio Ltda.</v>
      </c>
    </row>
    <row r="35" spans="1:28" s="227" customFormat="1" ht="20.100000000000001" customHeight="1">
      <c r="A35" s="181" t="s">
        <v>1815</v>
      </c>
      <c r="B35" s="182" t="s">
        <v>1126</v>
      </c>
      <c r="C35" s="186" t="s">
        <v>12932</v>
      </c>
      <c r="D35" s="230"/>
      <c r="E35" s="182" t="s">
        <v>1091</v>
      </c>
      <c r="F35" s="182" t="s">
        <v>1815</v>
      </c>
      <c r="G35" s="182" t="s">
        <v>13240</v>
      </c>
      <c r="H35" s="183"/>
      <c r="I35" s="184"/>
      <c r="J35" s="184"/>
      <c r="K35" s="224"/>
      <c r="L35" s="224"/>
      <c r="M35" s="224"/>
      <c r="N35" s="224"/>
      <c r="O35" s="224"/>
      <c r="P35" s="185"/>
      <c r="Q35" s="225"/>
      <c r="R35" s="182" t="str">
        <f ca="1">IF(ISERROR($V35),"",OFFSET('Smelter Look-up'!$C$4,$V35-4,0)&amp;"")</f>
        <v>Aurubis Beerse</v>
      </c>
      <c r="S35" s="181" t="str">
        <f t="shared" ca="1" si="3"/>
        <v>BE</v>
      </c>
      <c r="T35" s="181" t="str">
        <f ca="1">IF(B35="","",IF(ISERROR(MATCH($J35,SorP!$B$1:$B$6279,0)),"",INDIRECT("'SorP'!$A$"&amp;MATCH($S35&amp;$J35,SorP!C:C,0))))</f>
        <v/>
      </c>
      <c r="U35" s="201"/>
      <c r="V35" s="226">
        <f>IF(C35="",NA(),IF(OR(C35="Smelter not listed",C35="Smelter not yet identified"),MATCH($B35&amp;$D35,'Smelter Look-up'!$J:$J,0),MATCH($B35&amp;$C35,'Smelter Look-up'!$J:$J,0)))</f>
        <v>463</v>
      </c>
      <c r="X35" s="227">
        <f t="shared" si="4"/>
        <v>0</v>
      </c>
      <c r="AB35" s="228" t="str">
        <f t="shared" si="5"/>
        <v>TinMetallo Belgium N.V.</v>
      </c>
    </row>
    <row r="36" spans="1:28" s="227" customFormat="1" ht="20.100000000000001" customHeight="1">
      <c r="A36" s="181" t="s">
        <v>1817</v>
      </c>
      <c r="B36" s="182" t="s">
        <v>1126</v>
      </c>
      <c r="C36" s="186" t="s">
        <v>12933</v>
      </c>
      <c r="D36" s="230"/>
      <c r="E36" s="182" t="s">
        <v>1098</v>
      </c>
      <c r="F36" s="182" t="s">
        <v>1817</v>
      </c>
      <c r="G36" s="182" t="s">
        <v>13240</v>
      </c>
      <c r="H36" s="183"/>
      <c r="I36" s="184"/>
      <c r="J36" s="184"/>
      <c r="K36" s="224"/>
      <c r="L36" s="224"/>
      <c r="M36" s="224"/>
      <c r="N36" s="224"/>
      <c r="O36" s="224"/>
      <c r="P36" s="185"/>
      <c r="Q36" s="225"/>
      <c r="R36" s="182" t="str">
        <f ca="1">IF(ISERROR($V36),"",OFFSET('Smelter Look-up'!$C$4,$V36-4,0)&amp;"")</f>
        <v>Aurubis Berango</v>
      </c>
      <c r="S36" s="181" t="str">
        <f t="shared" ca="1" si="3"/>
        <v>ES</v>
      </c>
      <c r="T36" s="181" t="str">
        <f ca="1">IF(B36="","",IF(ISERROR(MATCH($J36,SorP!$B$1:$B$6279,0)),"",INDIRECT("'SorP'!$A$"&amp;MATCH($S36&amp;$J36,SorP!C:C,0))))</f>
        <v/>
      </c>
      <c r="U36" s="201"/>
      <c r="V36" s="226">
        <f>IF(C36="",NA(),IF(OR(C36="Smelter not listed",C36="Smelter not yet identified"),MATCH($B36&amp;$D36,'Smelter Look-up'!$J:$J,0),MATCH($B36&amp;$C36,'Smelter Look-up'!$J:$J,0)))</f>
        <v>464</v>
      </c>
      <c r="X36" s="227">
        <f t="shared" si="4"/>
        <v>0</v>
      </c>
      <c r="AB36" s="228" t="str">
        <f t="shared" si="5"/>
        <v>TinMetallo Spain S.L.U.</v>
      </c>
    </row>
    <row r="37" spans="1:28" s="227" customFormat="1" ht="20.100000000000001" customHeight="1">
      <c r="A37" s="181" t="s">
        <v>15110</v>
      </c>
      <c r="B37" s="182" t="s">
        <v>1126</v>
      </c>
      <c r="C37" s="186" t="s">
        <v>15109</v>
      </c>
      <c r="D37" s="230"/>
      <c r="E37" s="182" t="s">
        <v>1101</v>
      </c>
      <c r="F37" s="182" t="s">
        <v>15110</v>
      </c>
      <c r="G37" s="182" t="s">
        <v>13240</v>
      </c>
      <c r="H37" s="183"/>
      <c r="I37" s="184"/>
      <c r="J37" s="184"/>
      <c r="K37" s="224"/>
      <c r="L37" s="224"/>
      <c r="M37" s="224"/>
      <c r="N37" s="224"/>
      <c r="O37" s="224"/>
      <c r="P37" s="185"/>
      <c r="Q37" s="225"/>
      <c r="R37" s="182" t="str">
        <f ca="1">IF(ISERROR($V37),"",OFFSET('Smelter Look-up'!$C$4,$V37-4,0)&amp;"")</f>
        <v>PT Menara Cipta Mulia</v>
      </c>
      <c r="S37" s="181" t="str">
        <f t="shared" ca="1" si="3"/>
        <v>ID</v>
      </c>
      <c r="T37" s="181" t="str">
        <f ca="1">IF(B37="","",IF(ISERROR(MATCH($J37,SorP!$B$1:$B$6279,0)),"",INDIRECT("'SorP'!$A$"&amp;MATCH($S37&amp;$J37,SorP!C:C,0))))</f>
        <v/>
      </c>
      <c r="U37" s="201"/>
      <c r="V37" s="226">
        <f>IF(C37="",NA(),IF(OR(C37="Smelter not listed",C37="Smelter not yet identified"),MATCH($B37&amp;$D37,'Smelter Look-up'!$J:$J,0),MATCH($B37&amp;$C37,'Smelter Look-up'!$J:$J,0)))</f>
        <v>499</v>
      </c>
      <c r="X37" s="227">
        <f t="shared" si="4"/>
        <v>0</v>
      </c>
      <c r="AB37" s="228" t="str">
        <f t="shared" si="5"/>
        <v>TinPT Menara Cipta Mulia</v>
      </c>
    </row>
    <row r="38" spans="1:28" s="227" customFormat="1" ht="20.100000000000001" customHeight="1">
      <c r="A38" s="181" t="s">
        <v>2529</v>
      </c>
      <c r="B38" s="182" t="s">
        <v>1126</v>
      </c>
      <c r="C38" s="186" t="s">
        <v>2528</v>
      </c>
      <c r="D38" s="230"/>
      <c r="E38" s="182" t="s">
        <v>1096</v>
      </c>
      <c r="F38" s="182" t="s">
        <v>2529</v>
      </c>
      <c r="G38" s="182" t="s">
        <v>13240</v>
      </c>
      <c r="H38" s="183"/>
      <c r="I38" s="184"/>
      <c r="J38" s="184"/>
      <c r="K38" s="224"/>
      <c r="L38" s="224"/>
      <c r="M38" s="224"/>
      <c r="N38" s="224"/>
      <c r="O38" s="224"/>
      <c r="P38" s="185"/>
      <c r="Q38" s="225"/>
      <c r="R38" s="182" t="str">
        <f ca="1">IF(ISERROR($V38),"",OFFSET('Smelter Look-up'!$C$4,$V38-4,0)&amp;"")</f>
        <v>Guangdong Hanhe Non-Ferrous Metal Co., Ltd.</v>
      </c>
      <c r="S38" s="181" t="str">
        <f t="shared" ref="S38:S68" ca="1" si="6">IF(B38="","",IF(ISERROR(MATCH($E38,CL,0)),"Unknown",INDIRECT("'C'!$A$"&amp;MATCH($E38,CL,0)+1)))</f>
        <v>CN</v>
      </c>
      <c r="T38" s="181" t="str">
        <f ca="1">IF(B38="","",IF(ISERROR(MATCH($J38,SorP!$B$1:$B$6279,0)),"",INDIRECT("'SorP'!$A$"&amp;MATCH($S38&amp;$J38,SorP!C:C,0))))</f>
        <v/>
      </c>
      <c r="U38" s="201"/>
      <c r="V38" s="226">
        <f>IF(C38="",NA(),IF(OR(C38="Smelter not listed",C38="Smelter not yet identified"),MATCH($B38&amp;$D38,'Smelter Look-up'!$J:$J,0),MATCH($B38&amp;$C38,'Smelter Look-up'!$J:$J,0)))</f>
        <v>442</v>
      </c>
      <c r="X38" s="227">
        <f t="shared" ref="X38:X68" si="7">IF(AND(C38="Smelter not listed",OR(LEN(D38)=0,LEN(E38)=0)),1,0)</f>
        <v>0</v>
      </c>
      <c r="AB38" s="228" t="str">
        <f t="shared" ref="AB38:AB68" si="8">B38&amp;C38</f>
        <v>TinGuangdong Hanhe Non-Ferrous Metal Co., Ltd.</v>
      </c>
    </row>
    <row r="39" spans="1:28" s="227" customFormat="1" ht="20.100000000000001" customHeight="1">
      <c r="A39" s="181" t="s">
        <v>12930</v>
      </c>
      <c r="B39" s="182" t="s">
        <v>1126</v>
      </c>
      <c r="C39" s="186" t="s">
        <v>12929</v>
      </c>
      <c r="D39" s="230"/>
      <c r="E39" s="182" t="s">
        <v>1096</v>
      </c>
      <c r="F39" s="182" t="s">
        <v>12930</v>
      </c>
      <c r="G39" s="182" t="s">
        <v>13240</v>
      </c>
      <c r="H39" s="183"/>
      <c r="I39" s="184"/>
      <c r="J39" s="184"/>
      <c r="K39" s="224"/>
      <c r="L39" s="224"/>
      <c r="M39" s="224"/>
      <c r="N39" s="224"/>
      <c r="O39" s="224"/>
      <c r="P39" s="185"/>
      <c r="Q39" s="225"/>
      <c r="R39" s="182" t="str">
        <f ca="1">IF(ISERROR($V39),"",OFFSET('Smelter Look-up'!$C$4,$V39-4,0)&amp;"")</f>
        <v>Chifeng Dajingzi Tin Industry Co., Ltd.</v>
      </c>
      <c r="S39" s="181" t="str">
        <f t="shared" ca="1" si="6"/>
        <v>CN</v>
      </c>
      <c r="T39" s="181" t="str">
        <f ca="1">IF(B39="","",IF(ISERROR(MATCH($J39,SorP!$B$1:$B$6279,0)),"",INDIRECT("'SorP'!$A$"&amp;MATCH($S39&amp;$J39,SorP!C:C,0))))</f>
        <v/>
      </c>
      <c r="U39" s="201"/>
      <c r="V39" s="226">
        <f>IF(C39="",NA(),IF(OR(C39="Smelter not listed",C39="Smelter not yet identified"),MATCH($B39&amp;$D39,'Smelter Look-up'!$J:$J,0),MATCH($B39&amp;$C39,'Smelter Look-up'!$J:$J,0)))</f>
        <v>401</v>
      </c>
      <c r="X39" s="227">
        <f t="shared" si="7"/>
        <v>0</v>
      </c>
      <c r="AB39" s="228" t="str">
        <f t="shared" si="8"/>
        <v>TinChifeng Dajingzi Tin Industry Co., Ltd.</v>
      </c>
    </row>
    <row r="40" spans="1:28" s="227" customFormat="1" ht="20.100000000000001" customHeight="1">
      <c r="A40" s="181" t="s">
        <v>14029</v>
      </c>
      <c r="B40" s="182" t="s">
        <v>1126</v>
      </c>
      <c r="C40" s="186" t="s">
        <v>12936</v>
      </c>
      <c r="D40" s="230"/>
      <c r="E40" s="182" t="s">
        <v>1101</v>
      </c>
      <c r="F40" s="182" t="s">
        <v>14029</v>
      </c>
      <c r="G40" s="182" t="s">
        <v>13240</v>
      </c>
      <c r="H40" s="183"/>
      <c r="I40" s="184"/>
      <c r="J40" s="184"/>
      <c r="K40" s="224"/>
      <c r="L40" s="224"/>
      <c r="M40" s="224"/>
      <c r="N40" s="224"/>
      <c r="O40" s="224"/>
      <c r="P40" s="185"/>
      <c r="Q40" s="225"/>
      <c r="R40" s="182" t="str">
        <f ca="1">IF(ISERROR($V40),"",OFFSET('Smelter Look-up'!$C$4,$V40-4,0)&amp;"")</f>
        <v>PT Bangka Serumpun</v>
      </c>
      <c r="S40" s="181" t="str">
        <f t="shared" ca="1" si="6"/>
        <v>ID</v>
      </c>
      <c r="T40" s="181" t="str">
        <f ca="1">IF(B40="","",IF(ISERROR(MATCH($J40,SorP!$B$1:$B$6279,0)),"",INDIRECT("'SorP'!$A$"&amp;MATCH($S40&amp;$J40,SorP!C:C,0))))</f>
        <v/>
      </c>
      <c r="U40" s="201"/>
      <c r="V40" s="226">
        <f>IF(C40="",NA(),IF(OR(C40="Smelter not listed",C40="Smelter not yet identified"),MATCH($B40&amp;$D40,'Smelter Look-up'!$J:$J,0),MATCH($B40&amp;$C40,'Smelter Look-up'!$J:$J,0)))</f>
        <v>492</v>
      </c>
      <c r="X40" s="227">
        <f t="shared" si="7"/>
        <v>0</v>
      </c>
      <c r="AB40" s="228" t="str">
        <f t="shared" si="8"/>
        <v>TinPT Bangka Serumpun</v>
      </c>
    </row>
    <row r="41" spans="1:28" s="227" customFormat="1" ht="20.100000000000001" customHeight="1">
      <c r="A41" s="181" t="s">
        <v>13184</v>
      </c>
      <c r="B41" s="182" t="s">
        <v>1126</v>
      </c>
      <c r="C41" s="186" t="s">
        <v>13183</v>
      </c>
      <c r="D41" s="230"/>
      <c r="E41" s="182" t="s">
        <v>2432</v>
      </c>
      <c r="F41" s="182" t="s">
        <v>13184</v>
      </c>
      <c r="G41" s="182" t="s">
        <v>13240</v>
      </c>
      <c r="H41" s="183"/>
      <c r="I41" s="184"/>
      <c r="J41" s="184"/>
      <c r="K41" s="224"/>
      <c r="L41" s="224"/>
      <c r="M41" s="224"/>
      <c r="N41" s="224"/>
      <c r="O41" s="224"/>
      <c r="P41" s="185"/>
      <c r="Q41" s="225"/>
      <c r="R41" s="182" t="str">
        <f ca="1">IF(ISERROR($V41),"",OFFSET('Smelter Look-up'!$C$4,$V41-4,0)&amp;"")</f>
        <v>Tin Technology &amp; Refining</v>
      </c>
      <c r="S41" s="181" t="str">
        <f t="shared" ca="1" si="6"/>
        <v>US</v>
      </c>
      <c r="T41" s="181" t="str">
        <f ca="1">IF(B41="","",IF(ISERROR(MATCH($J41,SorP!$B$1:$B$6279,0)),"",INDIRECT("'SorP'!$A$"&amp;MATCH($S41&amp;$J41,SorP!C:C,0))))</f>
        <v/>
      </c>
      <c r="U41" s="201"/>
      <c r="V41" s="226">
        <f>IF(C41="",NA(),IF(OR(C41="Smelter not listed",C41="Smelter not yet identified"),MATCH($B41&amp;$D41,'Smelter Look-up'!$J:$J,0),MATCH($B41&amp;$C41,'Smelter Look-up'!$J:$J,0)))</f>
        <v>530</v>
      </c>
      <c r="X41" s="227">
        <f t="shared" si="7"/>
        <v>0</v>
      </c>
      <c r="AB41" s="228" t="str">
        <f t="shared" si="8"/>
        <v>TinTin Technology &amp; Refining</v>
      </c>
    </row>
    <row r="42" spans="1:28" s="227" customFormat="1" ht="20.100000000000001" customHeight="1">
      <c r="A42" s="181" t="s">
        <v>15114</v>
      </c>
      <c r="B42" s="182" t="s">
        <v>1126</v>
      </c>
      <c r="C42" s="186" t="s">
        <v>15113</v>
      </c>
      <c r="D42" s="230"/>
      <c r="E42" s="182" t="s">
        <v>1101</v>
      </c>
      <c r="F42" s="182" t="s">
        <v>15114</v>
      </c>
      <c r="G42" s="182" t="s">
        <v>13240</v>
      </c>
      <c r="H42" s="183"/>
      <c r="I42" s="184"/>
      <c r="J42" s="184"/>
      <c r="K42" s="224"/>
      <c r="L42" s="224"/>
      <c r="M42" s="224"/>
      <c r="N42" s="224"/>
      <c r="O42" s="224"/>
      <c r="P42" s="185"/>
      <c r="Q42" s="225"/>
      <c r="R42" s="182" t="str">
        <f ca="1">IF(ISERROR($V42),"",OFFSET('Smelter Look-up'!$C$4,$V42-4,0)&amp;"")</f>
        <v>PT Rajawali Rimba Perkasa</v>
      </c>
      <c r="S42" s="181" t="str">
        <f t="shared" ca="1" si="6"/>
        <v>ID</v>
      </c>
      <c r="T42" s="181" t="str">
        <f ca="1">IF(B42="","",IF(ISERROR(MATCH($J42,SorP!$B$1:$B$6279,0)),"",INDIRECT("'SorP'!$A$"&amp;MATCH($S42&amp;$J42,SorP!C:C,0))))</f>
        <v/>
      </c>
      <c r="U42" s="201"/>
      <c r="V42" s="226">
        <f>IF(C42="",NA(),IF(OR(C42="Smelter not listed",C42="Smelter not yet identified"),MATCH($B42&amp;$D42,'Smelter Look-up'!$J:$J,0),MATCH($B42&amp;$C42,'Smelter Look-up'!$J:$J,0)))</f>
        <v>506</v>
      </c>
      <c r="X42" s="227">
        <f t="shared" si="7"/>
        <v>0</v>
      </c>
      <c r="AB42" s="228" t="str">
        <f t="shared" si="8"/>
        <v>TinPT Rajawali Rimba Perkasa</v>
      </c>
    </row>
    <row r="43" spans="1:28" s="227" customFormat="1" ht="20.100000000000001" customHeight="1">
      <c r="A43" s="181" t="s">
        <v>13867</v>
      </c>
      <c r="B43" s="182" t="s">
        <v>1126</v>
      </c>
      <c r="C43" s="186" t="s">
        <v>13852</v>
      </c>
      <c r="D43" s="230"/>
      <c r="E43" s="182" t="s">
        <v>13105</v>
      </c>
      <c r="F43" s="182" t="s">
        <v>13867</v>
      </c>
      <c r="G43" s="182" t="s">
        <v>13240</v>
      </c>
      <c r="H43" s="183"/>
      <c r="I43" s="184"/>
      <c r="J43" s="184"/>
      <c r="K43" s="224"/>
      <c r="L43" s="224"/>
      <c r="M43" s="224"/>
      <c r="N43" s="224"/>
      <c r="O43" s="224"/>
      <c r="P43" s="185"/>
      <c r="Q43" s="225"/>
      <c r="R43" s="182" t="str">
        <f ca="1">IF(ISERROR($V43),"",OFFSET('Smelter Look-up'!$C$4,$V43-4,0)&amp;"")</f>
        <v>Luna Smelter, Ltd.</v>
      </c>
      <c r="S43" s="181" t="str">
        <f t="shared" ca="1" si="6"/>
        <v>RW</v>
      </c>
      <c r="T43" s="181" t="str">
        <f ca="1">IF(B43="","",IF(ISERROR(MATCH($J43,SorP!$B$1:$B$6279,0)),"",INDIRECT("'SorP'!$A$"&amp;MATCH($S43&amp;$J43,SorP!C:C,0))))</f>
        <v/>
      </c>
      <c r="U43" s="201"/>
      <c r="V43" s="226">
        <f>IF(C43="",NA(),IF(OR(C43="Smelter not listed",C43="Smelter not yet identified"),MATCH($B43&amp;$D43,'Smelter Look-up'!$J:$J,0),MATCH($B43&amp;$C43,'Smelter Look-up'!$J:$J,0)))</f>
        <v>456</v>
      </c>
      <c r="X43" s="227">
        <f t="shared" si="7"/>
        <v>0</v>
      </c>
      <c r="AB43" s="228" t="str">
        <f t="shared" si="8"/>
        <v>TinLuna Smelter, Ltd.</v>
      </c>
    </row>
    <row r="44" spans="1:28" s="227" customFormat="1" ht="20.100000000000001" customHeight="1">
      <c r="A44" s="181" t="s">
        <v>13868</v>
      </c>
      <c r="B44" s="182" t="s">
        <v>1126</v>
      </c>
      <c r="C44" s="186" t="s">
        <v>13853</v>
      </c>
      <c r="D44" s="230"/>
      <c r="E44" s="182" t="s">
        <v>1101</v>
      </c>
      <c r="F44" s="182" t="s">
        <v>13868</v>
      </c>
      <c r="G44" s="182" t="s">
        <v>13240</v>
      </c>
      <c r="H44" s="183"/>
      <c r="I44" s="184"/>
      <c r="J44" s="184"/>
      <c r="K44" s="224"/>
      <c r="L44" s="224"/>
      <c r="M44" s="224"/>
      <c r="N44" s="224"/>
      <c r="O44" s="224"/>
      <c r="P44" s="185"/>
      <c r="Q44" s="225"/>
      <c r="R44" s="182" t="str">
        <f ca="1">IF(ISERROR($V44),"",OFFSET('Smelter Look-up'!$C$4,$V44-4,0)&amp;"")</f>
        <v>PT Mitra Sukses Globalindo</v>
      </c>
      <c r="S44" s="181" t="str">
        <f t="shared" ca="1" si="6"/>
        <v>ID</v>
      </c>
      <c r="T44" s="181" t="str">
        <f ca="1">IF(B44="","",IF(ISERROR(MATCH($J44,SorP!$B$1:$B$6279,0)),"",INDIRECT("'SorP'!$A$"&amp;MATCH($S44&amp;$J44,SorP!C:C,0))))</f>
        <v/>
      </c>
      <c r="U44" s="201"/>
      <c r="V44" s="226">
        <f>IF(C44="",NA(),IF(OR(C44="Smelter not listed",C44="Smelter not yet identified"),MATCH($B44&amp;$D44,'Smelter Look-up'!$J:$J,0),MATCH($B44&amp;$C44,'Smelter Look-up'!$J:$J,0)))</f>
        <v>501</v>
      </c>
      <c r="X44" s="227">
        <f t="shared" si="7"/>
        <v>0</v>
      </c>
      <c r="AB44" s="228" t="str">
        <f t="shared" si="8"/>
        <v>TinPT Mitra Sukses Globalindo</v>
      </c>
    </row>
    <row r="45" spans="1:28" s="227" customFormat="1" ht="20.100000000000001" customHeight="1">
      <c r="A45" s="181"/>
      <c r="B45" s="182"/>
      <c r="C45" s="186"/>
      <c r="D45" s="230"/>
      <c r="E45" s="182"/>
      <c r="F45" s="182"/>
      <c r="G45" s="182"/>
      <c r="H45" s="183"/>
      <c r="I45" s="184"/>
      <c r="J45" s="184"/>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si="7"/>
        <v>0</v>
      </c>
      <c r="AB45" s="228" t="str">
        <f t="shared" si="8"/>
        <v/>
      </c>
    </row>
    <row r="46" spans="1:28" s="227" customFormat="1" ht="20.100000000000001" customHeight="1">
      <c r="A46" s="181"/>
      <c r="B46" s="182"/>
      <c r="C46" s="186"/>
      <c r="D46" s="230"/>
      <c r="E46" s="182"/>
      <c r="F46" s="182"/>
      <c r="G46" s="182"/>
      <c r="H46" s="183"/>
      <c r="I46" s="184"/>
      <c r="J46" s="184"/>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si="7"/>
        <v>0</v>
      </c>
      <c r="AB46" s="228" t="str">
        <f t="shared" si="8"/>
        <v/>
      </c>
    </row>
    <row r="47" spans="1:28" s="227" customFormat="1" ht="20.100000000000001" customHeight="1">
      <c r="A47" s="181"/>
      <c r="B47" s="182"/>
      <c r="C47" s="186"/>
      <c r="D47" s="230"/>
      <c r="E47" s="182"/>
      <c r="F47" s="182"/>
      <c r="G47" s="182"/>
      <c r="H47" s="183"/>
      <c r="I47" s="184"/>
      <c r="J47" s="184"/>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si="7"/>
        <v>0</v>
      </c>
      <c r="AB47" s="228" t="str">
        <f t="shared" si="8"/>
        <v/>
      </c>
    </row>
    <row r="48" spans="1:28" s="227" customFormat="1" ht="20.100000000000001" customHeight="1">
      <c r="A48" s="181"/>
      <c r="B48" s="182"/>
      <c r="C48" s="186"/>
      <c r="D48" s="230"/>
      <c r="E48" s="182"/>
      <c r="F48" s="182"/>
      <c r="G48" s="182"/>
      <c r="H48" s="183"/>
      <c r="I48" s="184"/>
      <c r="J48" s="184"/>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si="7"/>
        <v>0</v>
      </c>
      <c r="AB48" s="228" t="str">
        <f t="shared" si="8"/>
        <v/>
      </c>
    </row>
    <row r="49" spans="1:28" s="227" customFormat="1" ht="20.100000000000001" customHeight="1">
      <c r="A49" s="181"/>
      <c r="B49" s="182"/>
      <c r="C49" s="186"/>
      <c r="D49" s="230"/>
      <c r="E49" s="182"/>
      <c r="F49" s="182"/>
      <c r="G49" s="182"/>
      <c r="H49" s="183"/>
      <c r="I49" s="184"/>
      <c r="J49" s="184"/>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si="7"/>
        <v>0</v>
      </c>
      <c r="AB49" s="228" t="str">
        <f t="shared" si="8"/>
        <v/>
      </c>
    </row>
    <row r="50" spans="1:28" s="227" customFormat="1" ht="20.100000000000001" customHeight="1">
      <c r="A50" s="181"/>
      <c r="B50" s="182"/>
      <c r="C50" s="186"/>
      <c r="D50" s="230"/>
      <c r="E50" s="182"/>
      <c r="F50" s="182"/>
      <c r="G50" s="182"/>
      <c r="H50" s="183"/>
      <c r="I50" s="184"/>
      <c r="J50" s="184"/>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si="7"/>
        <v>0</v>
      </c>
      <c r="AB50" s="228" t="str">
        <f t="shared" si="8"/>
        <v/>
      </c>
    </row>
    <row r="51" spans="1:28" s="227" customFormat="1" ht="20.100000000000001" customHeight="1">
      <c r="A51" s="181"/>
      <c r="B51" s="182"/>
      <c r="C51" s="186"/>
      <c r="D51" s="230"/>
      <c r="E51" s="182"/>
      <c r="F51" s="182"/>
      <c r="G51" s="182"/>
      <c r="H51" s="183"/>
      <c r="I51" s="184"/>
      <c r="J51" s="184"/>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si="7"/>
        <v>0</v>
      </c>
      <c r="AB51" s="228" t="str">
        <f t="shared" si="8"/>
        <v/>
      </c>
    </row>
    <row r="52" spans="1:28" s="227" customFormat="1" ht="20.100000000000001" customHeight="1">
      <c r="A52" s="181"/>
      <c r="B52" s="182"/>
      <c r="C52" s="186"/>
      <c r="D52" s="230"/>
      <c r="E52" s="182"/>
      <c r="F52" s="182"/>
      <c r="G52" s="182"/>
      <c r="H52" s="183"/>
      <c r="I52" s="184"/>
      <c r="J52" s="184"/>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si="7"/>
        <v>0</v>
      </c>
      <c r="AB52" s="228" t="str">
        <f t="shared" si="8"/>
        <v/>
      </c>
    </row>
    <row r="53" spans="1:28" s="227" customFormat="1" ht="20.100000000000001" customHeight="1">
      <c r="A53" s="181"/>
      <c r="B53" s="182"/>
      <c r="C53" s="186"/>
      <c r="D53" s="230"/>
      <c r="E53" s="182"/>
      <c r="F53" s="182"/>
      <c r="G53" s="182"/>
      <c r="H53" s="183"/>
      <c r="I53" s="184"/>
      <c r="J53" s="184"/>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si="7"/>
        <v>0</v>
      </c>
      <c r="AB53" s="228" t="str">
        <f t="shared" si="8"/>
        <v/>
      </c>
    </row>
    <row r="54" spans="1:28" s="227" customFormat="1" ht="20.100000000000001" customHeight="1">
      <c r="A54" s="181"/>
      <c r="B54" s="182"/>
      <c r="C54" s="186"/>
      <c r="D54" s="230"/>
      <c r="E54" s="182"/>
      <c r="F54" s="182"/>
      <c r="G54" s="182"/>
      <c r="H54" s="183"/>
      <c r="I54" s="184"/>
      <c r="J54" s="184"/>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si="7"/>
        <v>0</v>
      </c>
      <c r="AB54" s="228" t="str">
        <f t="shared" si="8"/>
        <v/>
      </c>
    </row>
    <row r="55" spans="1:28" s="227" customFormat="1" ht="20.100000000000001" customHeight="1">
      <c r="A55" s="181"/>
      <c r="B55" s="182"/>
      <c r="C55" s="186"/>
      <c r="D55" s="230"/>
      <c r="E55" s="182"/>
      <c r="F55" s="182"/>
      <c r="G55" s="182"/>
      <c r="H55" s="183"/>
      <c r="I55" s="184"/>
      <c r="J55" s="184"/>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si="7"/>
        <v>0</v>
      </c>
      <c r="AB55" s="228" t="str">
        <f t="shared" si="8"/>
        <v/>
      </c>
    </row>
    <row r="56" spans="1:28" s="227" customFormat="1" ht="20.100000000000001" customHeight="1">
      <c r="A56" s="181"/>
      <c r="B56" s="182"/>
      <c r="C56" s="186"/>
      <c r="D56" s="230"/>
      <c r="E56" s="182"/>
      <c r="F56" s="182"/>
      <c r="G56" s="182"/>
      <c r="H56" s="183"/>
      <c r="I56" s="184"/>
      <c r="J56" s="184"/>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si="7"/>
        <v>0</v>
      </c>
      <c r="AB56" s="228" t="str">
        <f t="shared" si="8"/>
        <v/>
      </c>
    </row>
    <row r="57" spans="1:28" s="227" customFormat="1" ht="20.100000000000001" customHeight="1">
      <c r="A57" s="181"/>
      <c r="B57" s="182"/>
      <c r="C57" s="186"/>
      <c r="D57" s="230"/>
      <c r="E57" s="182"/>
      <c r="F57" s="182"/>
      <c r="G57" s="182"/>
      <c r="H57" s="183"/>
      <c r="I57" s="184"/>
      <c r="J57" s="184"/>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si="7"/>
        <v>0</v>
      </c>
      <c r="AB57" s="228" t="str">
        <f t="shared" si="8"/>
        <v/>
      </c>
    </row>
    <row r="58" spans="1:28" s="227" customFormat="1" ht="20.100000000000001" customHeight="1">
      <c r="A58" s="181"/>
      <c r="B58" s="182"/>
      <c r="C58" s="186"/>
      <c r="D58" s="230"/>
      <c r="E58" s="182"/>
      <c r="F58" s="182"/>
      <c r="G58" s="182"/>
      <c r="H58" s="183"/>
      <c r="I58" s="184"/>
      <c r="J58" s="184"/>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si="7"/>
        <v>0</v>
      </c>
      <c r="AB58" s="228" t="str">
        <f t="shared" si="8"/>
        <v/>
      </c>
    </row>
    <row r="59" spans="1:28" s="227" customFormat="1" ht="20.100000000000001" customHeight="1">
      <c r="A59" s="181"/>
      <c r="B59" s="182"/>
      <c r="C59" s="186"/>
      <c r="D59" s="230"/>
      <c r="E59" s="182"/>
      <c r="F59" s="182"/>
      <c r="G59" s="182"/>
      <c r="H59" s="183"/>
      <c r="I59" s="184"/>
      <c r="J59" s="184"/>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si="7"/>
        <v>0</v>
      </c>
      <c r="AB59" s="228" t="str">
        <f t="shared" si="8"/>
        <v/>
      </c>
    </row>
    <row r="60" spans="1:28" s="227" customFormat="1" ht="20.100000000000001" customHeight="1">
      <c r="A60" s="181"/>
      <c r="B60" s="182"/>
      <c r="C60" s="186"/>
      <c r="D60" s="230"/>
      <c r="E60" s="182"/>
      <c r="F60" s="182"/>
      <c r="G60" s="182"/>
      <c r="H60" s="183"/>
      <c r="I60" s="184"/>
      <c r="J60" s="184"/>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si="7"/>
        <v>0</v>
      </c>
      <c r="AB60" s="228" t="str">
        <f t="shared" si="8"/>
        <v/>
      </c>
    </row>
    <row r="61" spans="1:28" s="227" customFormat="1" ht="20.100000000000001" customHeight="1">
      <c r="A61" s="181"/>
      <c r="B61" s="182"/>
      <c r="C61" s="186"/>
      <c r="D61" s="230"/>
      <c r="E61" s="182"/>
      <c r="F61" s="182"/>
      <c r="G61" s="182"/>
      <c r="H61" s="183"/>
      <c r="I61" s="184"/>
      <c r="J61" s="184"/>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si="7"/>
        <v>0</v>
      </c>
      <c r="AB61" s="228" t="str">
        <f t="shared" si="8"/>
        <v/>
      </c>
    </row>
    <row r="62" spans="1:28" s="227" customFormat="1" ht="20.100000000000001" customHeight="1">
      <c r="A62" s="181"/>
      <c r="B62" s="182"/>
      <c r="C62" s="186"/>
      <c r="D62" s="230"/>
      <c r="E62" s="182"/>
      <c r="F62" s="182"/>
      <c r="G62" s="182"/>
      <c r="H62" s="183"/>
      <c r="I62" s="184"/>
      <c r="J62" s="184"/>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si="7"/>
        <v>0</v>
      </c>
      <c r="AB62" s="228" t="str">
        <f t="shared" si="8"/>
        <v/>
      </c>
    </row>
    <row r="63" spans="1:28" s="227" customFormat="1" ht="20.100000000000001" customHeight="1">
      <c r="A63" s="181"/>
      <c r="B63" s="182"/>
      <c r="C63" s="186"/>
      <c r="D63" s="230"/>
      <c r="E63" s="182"/>
      <c r="F63" s="182"/>
      <c r="G63" s="182"/>
      <c r="H63" s="183"/>
      <c r="I63" s="184"/>
      <c r="J63" s="184"/>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si="7"/>
        <v>0</v>
      </c>
      <c r="AB63" s="228" t="str">
        <f t="shared" si="8"/>
        <v/>
      </c>
    </row>
    <row r="64" spans="1:28" s="227" customFormat="1" ht="20.100000000000001" customHeight="1">
      <c r="A64" s="181"/>
      <c r="B64" s="182"/>
      <c r="C64" s="186"/>
      <c r="D64" s="230"/>
      <c r="E64" s="182"/>
      <c r="F64" s="182"/>
      <c r="G64" s="182"/>
      <c r="H64" s="183"/>
      <c r="I64" s="184"/>
      <c r="J64" s="184"/>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si="7"/>
        <v>0</v>
      </c>
      <c r="AB64" s="228" t="str">
        <f t="shared" si="8"/>
        <v/>
      </c>
    </row>
    <row r="65" spans="1:28" s="227" customFormat="1" ht="20.100000000000001" customHeight="1">
      <c r="A65" s="181"/>
      <c r="B65" s="182"/>
      <c r="C65" s="186"/>
      <c r="D65" s="230"/>
      <c r="E65" s="182"/>
      <c r="F65" s="182"/>
      <c r="G65" s="182"/>
      <c r="H65" s="183"/>
      <c r="I65" s="184"/>
      <c r="J65" s="184"/>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si="7"/>
        <v>0</v>
      </c>
      <c r="AB65" s="228" t="str">
        <f t="shared" si="8"/>
        <v/>
      </c>
    </row>
    <row r="66" spans="1:28" s="227" customFormat="1" ht="20.100000000000001" customHeight="1">
      <c r="A66" s="181"/>
      <c r="B66" s="182"/>
      <c r="C66" s="186"/>
      <c r="D66" s="230"/>
      <c r="E66" s="182"/>
      <c r="F66" s="182"/>
      <c r="G66" s="182"/>
      <c r="H66" s="183"/>
      <c r="I66" s="184"/>
      <c r="J66" s="184"/>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si="7"/>
        <v>0</v>
      </c>
      <c r="AB66" s="228" t="str">
        <f t="shared" si="8"/>
        <v/>
      </c>
    </row>
    <row r="67" spans="1:28" s="227" customFormat="1" ht="20.100000000000001" customHeight="1">
      <c r="A67" s="181"/>
      <c r="B67" s="182"/>
      <c r="C67" s="186"/>
      <c r="D67" s="230"/>
      <c r="E67" s="182"/>
      <c r="F67" s="182"/>
      <c r="G67" s="182"/>
      <c r="H67" s="183"/>
      <c r="I67" s="184"/>
      <c r="J67" s="184"/>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si="7"/>
        <v>0</v>
      </c>
      <c r="AB67" s="228" t="str">
        <f t="shared" si="8"/>
        <v/>
      </c>
    </row>
    <row r="68" spans="1:28" s="227" customFormat="1" ht="20.100000000000001" customHeight="1">
      <c r="A68" s="181"/>
      <c r="B68" s="182"/>
      <c r="C68" s="186"/>
      <c r="D68" s="230"/>
      <c r="E68" s="182"/>
      <c r="F68" s="182"/>
      <c r="G68" s="182"/>
      <c r="H68" s="183"/>
      <c r="I68" s="184"/>
      <c r="J68" s="184"/>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si="7"/>
        <v>0</v>
      </c>
      <c r="AB68" s="228" t="str">
        <f t="shared" si="8"/>
        <v/>
      </c>
    </row>
    <row r="69" spans="1:28" s="227" customFormat="1" ht="20.100000000000001" customHeight="1">
      <c r="A69" s="181"/>
      <c r="B69" s="182"/>
      <c r="C69" s="186"/>
      <c r="D69" s="230"/>
      <c r="E69" s="182"/>
      <c r="F69" s="182"/>
      <c r="G69" s="182"/>
      <c r="H69" s="183"/>
      <c r="I69" s="184"/>
      <c r="J69" s="184"/>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si="10">IF(AND(C69="Smelter not listed",OR(LEN(D69)=0,LEN(E69)=0)),1,0)</f>
        <v>0</v>
      </c>
      <c r="AB69" s="228" t="str">
        <f t="shared" ref="AB69" si="11">B69&amp;C69</f>
        <v/>
      </c>
    </row>
    <row r="70" spans="1:28" s="227" customFormat="1" ht="20.100000000000001" customHeight="1">
      <c r="A70" s="181"/>
      <c r="B70" s="182"/>
      <c r="C70" s="186"/>
      <c r="D70" s="230"/>
      <c r="E70" s="182"/>
      <c r="F70" s="182"/>
      <c r="G70" s="182"/>
      <c r="H70" s="183"/>
      <c r="I70" s="184"/>
      <c r="J70" s="184"/>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si="13">IF(AND(C70="Smelter not listed",OR(LEN(D70)=0,LEN(E70)=0)),1,0)</f>
        <v>0</v>
      </c>
      <c r="AB70" s="228" t="str">
        <f t="shared" ref="AB70:AB101" si="14">B70&amp;C70</f>
        <v/>
      </c>
    </row>
    <row r="71" spans="1:28" s="227" customFormat="1" ht="20.100000000000001" customHeight="1">
      <c r="A71" s="181"/>
      <c r="B71" s="182"/>
      <c r="C71" s="186"/>
      <c r="D71" s="230"/>
      <c r="E71" s="182"/>
      <c r="F71" s="182"/>
      <c r="G71" s="182"/>
      <c r="H71" s="183"/>
      <c r="I71" s="184"/>
      <c r="J71" s="184"/>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si="13"/>
        <v>0</v>
      </c>
      <c r="AB71" s="228" t="str">
        <f t="shared" si="14"/>
        <v/>
      </c>
    </row>
    <row r="72" spans="1:28" s="227" customFormat="1" ht="20.100000000000001" customHeight="1">
      <c r="A72" s="181"/>
      <c r="B72" s="182"/>
      <c r="C72" s="186"/>
      <c r="D72" s="230"/>
      <c r="E72" s="182"/>
      <c r="F72" s="182"/>
      <c r="G72" s="182"/>
      <c r="H72" s="183"/>
      <c r="I72" s="184"/>
      <c r="J72" s="184"/>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si="13"/>
        <v>0</v>
      </c>
      <c r="AB72" s="228" t="str">
        <f t="shared" si="14"/>
        <v/>
      </c>
    </row>
    <row r="73" spans="1:28" s="227" customFormat="1" ht="20.100000000000001" customHeight="1">
      <c r="A73" s="181"/>
      <c r="B73" s="182"/>
      <c r="C73" s="186"/>
      <c r="D73" s="230"/>
      <c r="E73" s="182"/>
      <c r="F73" s="182"/>
      <c r="G73" s="182"/>
      <c r="H73" s="183"/>
      <c r="I73" s="184"/>
      <c r="J73" s="184"/>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si="13"/>
        <v>0</v>
      </c>
      <c r="AB73" s="228" t="str">
        <f t="shared" si="14"/>
        <v/>
      </c>
    </row>
    <row r="74" spans="1:28" s="227" customFormat="1" ht="20.100000000000001" customHeight="1">
      <c r="A74" s="181"/>
      <c r="B74" s="182"/>
      <c r="C74" s="186"/>
      <c r="D74" s="230"/>
      <c r="E74" s="182"/>
      <c r="F74" s="182"/>
      <c r="G74" s="182"/>
      <c r="H74" s="183"/>
      <c r="I74" s="184"/>
      <c r="J74" s="184"/>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si="13"/>
        <v>0</v>
      </c>
      <c r="AB74" s="228" t="str">
        <f t="shared" si="14"/>
        <v/>
      </c>
    </row>
    <row r="75" spans="1:28" s="227" customFormat="1" ht="20.100000000000001" customHeight="1">
      <c r="A75" s="181"/>
      <c r="B75" s="182"/>
      <c r="C75" s="186"/>
      <c r="D75" s="230"/>
      <c r="E75" s="182"/>
      <c r="F75" s="182"/>
      <c r="G75" s="182"/>
      <c r="H75" s="183"/>
      <c r="I75" s="184"/>
      <c r="J75" s="184"/>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si="13"/>
        <v>0</v>
      </c>
      <c r="AB75" s="228" t="str">
        <f t="shared" si="14"/>
        <v/>
      </c>
    </row>
    <row r="76" spans="1:28" s="227" customFormat="1" ht="20.100000000000001" customHeight="1">
      <c r="A76" s="181"/>
      <c r="B76" s="182"/>
      <c r="C76" s="186"/>
      <c r="D76" s="230"/>
      <c r="E76" s="182"/>
      <c r="F76" s="182"/>
      <c r="G76" s="182"/>
      <c r="H76" s="183"/>
      <c r="I76" s="184"/>
      <c r="J76" s="184"/>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si="13"/>
        <v>0</v>
      </c>
      <c r="AB76" s="228" t="str">
        <f t="shared" si="14"/>
        <v/>
      </c>
    </row>
    <row r="77" spans="1:28" s="227" customFormat="1" ht="20.100000000000001" customHeight="1">
      <c r="A77" s="181"/>
      <c r="B77" s="182"/>
      <c r="C77" s="186"/>
      <c r="D77" s="230"/>
      <c r="E77" s="182"/>
      <c r="F77" s="182"/>
      <c r="G77" s="182"/>
      <c r="H77" s="183"/>
      <c r="I77" s="184"/>
      <c r="J77" s="184"/>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si="13"/>
        <v>0</v>
      </c>
      <c r="AB77" s="228" t="str">
        <f t="shared" si="14"/>
        <v/>
      </c>
    </row>
    <row r="78" spans="1:28" s="227" customFormat="1" ht="20.100000000000001" customHeight="1">
      <c r="A78" s="181"/>
      <c r="B78" s="182"/>
      <c r="C78" s="186"/>
      <c r="D78" s="230"/>
      <c r="E78" s="182"/>
      <c r="F78" s="182"/>
      <c r="G78" s="182"/>
      <c r="H78" s="183"/>
      <c r="I78" s="184"/>
      <c r="J78" s="184"/>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si="13"/>
        <v>0</v>
      </c>
      <c r="AB78" s="228" t="str">
        <f t="shared" si="14"/>
        <v/>
      </c>
    </row>
    <row r="79" spans="1:28" s="227" customFormat="1" ht="20.100000000000001" customHeight="1">
      <c r="A79" s="181"/>
      <c r="B79" s="182"/>
      <c r="C79" s="186"/>
      <c r="D79" s="230"/>
      <c r="E79" s="182"/>
      <c r="F79" s="182"/>
      <c r="G79" s="182"/>
      <c r="H79" s="183"/>
      <c r="I79" s="184"/>
      <c r="J79" s="184"/>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si="13"/>
        <v>0</v>
      </c>
      <c r="AB79" s="228" t="str">
        <f t="shared" si="14"/>
        <v/>
      </c>
    </row>
    <row r="80" spans="1:28" s="227" customFormat="1" ht="20.100000000000001" customHeight="1">
      <c r="A80" s="181"/>
      <c r="B80" s="182"/>
      <c r="C80" s="186"/>
      <c r="D80" s="230"/>
      <c r="E80" s="182"/>
      <c r="F80" s="182"/>
      <c r="G80" s="182"/>
      <c r="H80" s="183"/>
      <c r="I80" s="184"/>
      <c r="J80" s="184"/>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si="13"/>
        <v>0</v>
      </c>
      <c r="AB80" s="228" t="str">
        <f t="shared" si="14"/>
        <v/>
      </c>
    </row>
    <row r="81" spans="1:28" s="227" customFormat="1" ht="20.100000000000001" customHeight="1">
      <c r="A81" s="181"/>
      <c r="B81" s="182"/>
      <c r="C81" s="186"/>
      <c r="D81" s="230"/>
      <c r="E81" s="182"/>
      <c r="F81" s="182"/>
      <c r="G81" s="182"/>
      <c r="H81" s="183"/>
      <c r="I81" s="184"/>
      <c r="J81" s="184"/>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si="13"/>
        <v>0</v>
      </c>
      <c r="AB81" s="228" t="str">
        <f t="shared" si="14"/>
        <v/>
      </c>
    </row>
    <row r="82" spans="1:28" s="227" customFormat="1" ht="20.100000000000001" customHeight="1">
      <c r="A82" s="181"/>
      <c r="B82" s="182"/>
      <c r="C82" s="186"/>
      <c r="D82" s="230"/>
      <c r="E82" s="182"/>
      <c r="F82" s="182"/>
      <c r="G82" s="182"/>
      <c r="H82" s="183"/>
      <c r="I82" s="184"/>
      <c r="J82" s="184"/>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si="13"/>
        <v>0</v>
      </c>
      <c r="AB82" s="228" t="str">
        <f t="shared" si="14"/>
        <v/>
      </c>
    </row>
    <row r="83" spans="1:28" s="227" customFormat="1" ht="20.100000000000001" customHeight="1">
      <c r="A83" s="181"/>
      <c r="B83" s="182"/>
      <c r="C83" s="186"/>
      <c r="D83" s="230"/>
      <c r="E83" s="182"/>
      <c r="F83" s="182"/>
      <c r="G83" s="182"/>
      <c r="H83" s="183"/>
      <c r="I83" s="184"/>
      <c r="J83" s="184"/>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si="13"/>
        <v>0</v>
      </c>
      <c r="AB83" s="228" t="str">
        <f t="shared" si="14"/>
        <v/>
      </c>
    </row>
    <row r="84" spans="1:28" s="227" customFormat="1" ht="20.100000000000001" customHeight="1">
      <c r="A84" s="181"/>
      <c r="B84" s="182"/>
      <c r="C84" s="186"/>
      <c r="D84" s="230"/>
      <c r="E84" s="182"/>
      <c r="F84" s="182"/>
      <c r="G84" s="182"/>
      <c r="H84" s="183"/>
      <c r="I84" s="184"/>
      <c r="J84" s="184"/>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si="13"/>
        <v>0</v>
      </c>
      <c r="AB84" s="228" t="str">
        <f t="shared" si="14"/>
        <v/>
      </c>
    </row>
    <row r="85" spans="1:28" s="227" customFormat="1" ht="20.100000000000001" customHeight="1">
      <c r="A85" s="181"/>
      <c r="B85" s="182"/>
      <c r="C85" s="186"/>
      <c r="D85" s="230"/>
      <c r="E85" s="182"/>
      <c r="F85" s="182"/>
      <c r="G85" s="182"/>
      <c r="H85" s="183"/>
      <c r="I85" s="184"/>
      <c r="J85" s="184"/>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si="13"/>
        <v>0</v>
      </c>
      <c r="AB85" s="228" t="str">
        <f t="shared" si="14"/>
        <v/>
      </c>
    </row>
    <row r="86" spans="1:28" s="227" customFormat="1" ht="20.100000000000001" customHeight="1">
      <c r="A86" s="181"/>
      <c r="B86" s="182"/>
      <c r="C86" s="186"/>
      <c r="D86" s="230"/>
      <c r="E86" s="182"/>
      <c r="F86" s="182"/>
      <c r="G86" s="182"/>
      <c r="H86" s="183"/>
      <c r="I86" s="184"/>
      <c r="J86" s="184"/>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si="13"/>
        <v>0</v>
      </c>
      <c r="AB86" s="228" t="str">
        <f t="shared" si="14"/>
        <v/>
      </c>
    </row>
    <row r="87" spans="1:28" s="227" customFormat="1" ht="20.100000000000001" customHeight="1">
      <c r="A87" s="181"/>
      <c r="B87" s="182"/>
      <c r="C87" s="186"/>
      <c r="D87" s="230"/>
      <c r="E87" s="182"/>
      <c r="F87" s="182"/>
      <c r="G87" s="182"/>
      <c r="H87" s="183"/>
      <c r="I87" s="184"/>
      <c r="J87" s="184"/>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si="13"/>
        <v>0</v>
      </c>
      <c r="AB87" s="228" t="str">
        <f t="shared" si="14"/>
        <v/>
      </c>
    </row>
    <row r="88" spans="1:28" s="227" customFormat="1" ht="20.100000000000001" customHeight="1">
      <c r="A88" s="181"/>
      <c r="B88" s="182"/>
      <c r="C88" s="186"/>
      <c r="D88" s="230"/>
      <c r="E88" s="182"/>
      <c r="F88" s="182"/>
      <c r="G88" s="182"/>
      <c r="H88" s="183"/>
      <c r="I88" s="184"/>
      <c r="J88" s="184"/>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si="13"/>
        <v>0</v>
      </c>
      <c r="AB88" s="228" t="str">
        <f t="shared" si="14"/>
        <v/>
      </c>
    </row>
    <row r="89" spans="1:28" s="227" customFormat="1" ht="20.100000000000001" customHeight="1">
      <c r="A89" s="181"/>
      <c r="B89" s="182"/>
      <c r="C89" s="186"/>
      <c r="D89" s="230"/>
      <c r="E89" s="182"/>
      <c r="F89" s="182"/>
      <c r="G89" s="182"/>
      <c r="H89" s="183"/>
      <c r="I89" s="184"/>
      <c r="J89" s="184"/>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si="13"/>
        <v>0</v>
      </c>
      <c r="AB89" s="228" t="str">
        <f t="shared" si="14"/>
        <v/>
      </c>
    </row>
    <row r="90" spans="1:28" s="227" customFormat="1" ht="20.100000000000001" customHeight="1">
      <c r="A90" s="181"/>
      <c r="B90" s="182"/>
      <c r="C90" s="186"/>
      <c r="D90" s="230"/>
      <c r="E90" s="182"/>
      <c r="F90" s="182"/>
      <c r="G90" s="182"/>
      <c r="H90" s="183"/>
      <c r="I90" s="184"/>
      <c r="J90" s="184"/>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si="13"/>
        <v>0</v>
      </c>
      <c r="AB90" s="228" t="str">
        <f t="shared" si="14"/>
        <v/>
      </c>
    </row>
    <row r="91" spans="1:28" s="227" customFormat="1" ht="20.100000000000001" customHeight="1">
      <c r="A91" s="181"/>
      <c r="B91" s="182"/>
      <c r="C91" s="186"/>
      <c r="D91" s="230"/>
      <c r="E91" s="182"/>
      <c r="F91" s="182"/>
      <c r="G91" s="182"/>
      <c r="H91" s="183"/>
      <c r="I91" s="184"/>
      <c r="J91" s="184"/>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si="13"/>
        <v>0</v>
      </c>
      <c r="AB91" s="228" t="str">
        <f t="shared" si="14"/>
        <v/>
      </c>
    </row>
    <row r="92" spans="1:28" s="227" customFormat="1" ht="20.100000000000001" customHeight="1">
      <c r="A92" s="181"/>
      <c r="B92" s="182"/>
      <c r="C92" s="186"/>
      <c r="D92" s="230"/>
      <c r="E92" s="182"/>
      <c r="F92" s="182"/>
      <c r="G92" s="182"/>
      <c r="H92" s="183"/>
      <c r="I92" s="184"/>
      <c r="J92" s="184"/>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si="13"/>
        <v>0</v>
      </c>
      <c r="AB92" s="228" t="str">
        <f t="shared" si="14"/>
        <v/>
      </c>
    </row>
    <row r="93" spans="1:28" s="227" customFormat="1" ht="20.100000000000001" customHeight="1">
      <c r="A93" s="181"/>
      <c r="B93" s="182"/>
      <c r="C93" s="186"/>
      <c r="D93" s="230"/>
      <c r="E93" s="182"/>
      <c r="F93" s="182"/>
      <c r="G93" s="182"/>
      <c r="H93" s="183"/>
      <c r="I93" s="184"/>
      <c r="J93" s="184"/>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si="13"/>
        <v>0</v>
      </c>
      <c r="AB93" s="228" t="str">
        <f t="shared" si="14"/>
        <v/>
      </c>
    </row>
    <row r="94" spans="1:28" s="227" customFormat="1" ht="20.100000000000001" customHeight="1">
      <c r="A94" s="181"/>
      <c r="B94" s="182"/>
      <c r="C94" s="186"/>
      <c r="D94" s="230"/>
      <c r="E94" s="182"/>
      <c r="F94" s="182"/>
      <c r="G94" s="182"/>
      <c r="H94" s="183"/>
      <c r="I94" s="184"/>
      <c r="J94" s="184"/>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si="13"/>
        <v>0</v>
      </c>
      <c r="AB94" s="228" t="str">
        <f t="shared" si="14"/>
        <v/>
      </c>
    </row>
    <row r="95" spans="1:28" s="227" customFormat="1" ht="20.100000000000001" customHeight="1">
      <c r="A95" s="181"/>
      <c r="B95" s="182"/>
      <c r="C95" s="186"/>
      <c r="D95" s="230"/>
      <c r="E95" s="182"/>
      <c r="F95" s="182"/>
      <c r="G95" s="182"/>
      <c r="H95" s="183"/>
      <c r="I95" s="184"/>
      <c r="J95" s="184"/>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si="13"/>
        <v>0</v>
      </c>
      <c r="AB95" s="228" t="str">
        <f t="shared" si="14"/>
        <v/>
      </c>
    </row>
    <row r="96" spans="1:28" s="227" customFormat="1" ht="20.100000000000001" customHeight="1">
      <c r="A96" s="181"/>
      <c r="B96" s="182"/>
      <c r="C96" s="186"/>
      <c r="D96" s="230"/>
      <c r="E96" s="182"/>
      <c r="F96" s="182"/>
      <c r="G96" s="182"/>
      <c r="H96" s="183"/>
      <c r="I96" s="184"/>
      <c r="J96" s="184"/>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si="13"/>
        <v>0</v>
      </c>
      <c r="AB96" s="228" t="str">
        <f t="shared" si="14"/>
        <v/>
      </c>
    </row>
    <row r="97" spans="1:28" s="227" customFormat="1" ht="20.100000000000001" customHeight="1">
      <c r="A97" s="181"/>
      <c r="B97" s="182"/>
      <c r="C97" s="186"/>
      <c r="D97" s="230"/>
      <c r="E97" s="182"/>
      <c r="F97" s="182"/>
      <c r="G97" s="182"/>
      <c r="H97" s="183"/>
      <c r="I97" s="184"/>
      <c r="J97" s="184"/>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si="13"/>
        <v>0</v>
      </c>
      <c r="AB97" s="228" t="str">
        <f t="shared" si="14"/>
        <v/>
      </c>
    </row>
    <row r="98" spans="1:28" s="227" customFormat="1" ht="20.100000000000001" customHeight="1">
      <c r="A98" s="181"/>
      <c r="B98" s="182"/>
      <c r="C98" s="186"/>
      <c r="D98" s="230"/>
      <c r="E98" s="182"/>
      <c r="F98" s="182"/>
      <c r="G98" s="182"/>
      <c r="H98" s="183"/>
      <c r="I98" s="184"/>
      <c r="J98" s="184"/>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si="13"/>
        <v>0</v>
      </c>
      <c r="AB98" s="228" t="str">
        <f t="shared" si="14"/>
        <v/>
      </c>
    </row>
    <row r="99" spans="1:28" s="227" customFormat="1" ht="20.100000000000001" customHeight="1">
      <c r="A99" s="181"/>
      <c r="B99" s="182"/>
      <c r="C99" s="186"/>
      <c r="D99" s="230"/>
      <c r="E99" s="182"/>
      <c r="F99" s="182"/>
      <c r="G99" s="182"/>
      <c r="H99" s="183"/>
      <c r="I99" s="184"/>
      <c r="J99" s="184"/>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si="13"/>
        <v>0</v>
      </c>
      <c r="AB99" s="228" t="str">
        <f t="shared" si="14"/>
        <v/>
      </c>
    </row>
    <row r="100" spans="1:28" s="227" customFormat="1" ht="20.100000000000001" customHeight="1">
      <c r="A100" s="181"/>
      <c r="B100" s="182"/>
      <c r="C100" s="186"/>
      <c r="D100" s="230"/>
      <c r="E100" s="182"/>
      <c r="F100" s="182"/>
      <c r="G100" s="182"/>
      <c r="H100" s="183"/>
      <c r="I100" s="184"/>
      <c r="J100" s="184"/>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si="13"/>
        <v>0</v>
      </c>
      <c r="AB100" s="228" t="str">
        <f t="shared" si="14"/>
        <v/>
      </c>
    </row>
    <row r="101" spans="1:28" s="227" customFormat="1" ht="20.100000000000001" customHeight="1">
      <c r="A101" s="181"/>
      <c r="B101" s="182"/>
      <c r="C101" s="186"/>
      <c r="D101" s="230"/>
      <c r="E101" s="182"/>
      <c r="F101" s="182"/>
      <c r="G101" s="182"/>
      <c r="H101" s="183"/>
      <c r="I101" s="184"/>
      <c r="J101" s="184"/>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si="13"/>
        <v>0</v>
      </c>
      <c r="AB101" s="228" t="str">
        <f t="shared" si="14"/>
        <v/>
      </c>
    </row>
    <row r="102" spans="1:28" s="227" customFormat="1" ht="20.100000000000001" customHeight="1">
      <c r="A102" s="181"/>
      <c r="B102" s="182"/>
      <c r="C102" s="186"/>
      <c r="D102" s="230"/>
      <c r="E102" s="182"/>
      <c r="F102" s="182"/>
      <c r="G102" s="182"/>
      <c r="H102" s="183"/>
      <c r="I102" s="184"/>
      <c r="J102" s="184"/>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si="16">IF(AND(C102="Smelter not listed",OR(LEN(D102)=0,LEN(E102)=0)),1,0)</f>
        <v>0</v>
      </c>
      <c r="AB102" s="228" t="str">
        <f t="shared" ref="AB102:AB132" si="17">B102&amp;C102</f>
        <v/>
      </c>
    </row>
    <row r="103" spans="1:28" s="227" customFormat="1" ht="20.100000000000001" customHeight="1">
      <c r="A103" s="181"/>
      <c r="B103" s="182"/>
      <c r="C103" s="186"/>
      <c r="D103" s="230"/>
      <c r="E103" s="182"/>
      <c r="F103" s="182"/>
      <c r="G103" s="182"/>
      <c r="H103" s="183"/>
      <c r="I103" s="184"/>
      <c r="J103" s="184"/>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si="16"/>
        <v>0</v>
      </c>
      <c r="AB103" s="228" t="str">
        <f t="shared" si="17"/>
        <v/>
      </c>
    </row>
    <row r="104" spans="1:28" s="227" customFormat="1" ht="20.100000000000001" customHeight="1">
      <c r="A104" s="181"/>
      <c r="B104" s="182"/>
      <c r="C104" s="186"/>
      <c r="D104" s="230"/>
      <c r="E104" s="182"/>
      <c r="F104" s="182"/>
      <c r="G104" s="182"/>
      <c r="H104" s="183"/>
      <c r="I104" s="184"/>
      <c r="J104" s="184"/>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si="16"/>
        <v>0</v>
      </c>
      <c r="AB104" s="228" t="str">
        <f t="shared" si="17"/>
        <v/>
      </c>
    </row>
    <row r="105" spans="1:28" s="227" customFormat="1" ht="20.100000000000001" customHeight="1">
      <c r="A105" s="181"/>
      <c r="B105" s="182"/>
      <c r="C105" s="186"/>
      <c r="D105" s="230"/>
      <c r="E105" s="182"/>
      <c r="F105" s="182"/>
      <c r="G105" s="182"/>
      <c r="H105" s="183"/>
      <c r="I105" s="184"/>
      <c r="J105" s="184"/>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si="16"/>
        <v>0</v>
      </c>
      <c r="AB105" s="228" t="str">
        <f t="shared" si="17"/>
        <v/>
      </c>
    </row>
    <row r="106" spans="1:28" s="227" customFormat="1" ht="20.100000000000001" customHeight="1">
      <c r="A106" s="181"/>
      <c r="B106" s="182"/>
      <c r="C106" s="186"/>
      <c r="D106" s="230"/>
      <c r="E106" s="182"/>
      <c r="F106" s="182"/>
      <c r="G106" s="182"/>
      <c r="H106" s="183"/>
      <c r="I106" s="184"/>
      <c r="J106" s="184"/>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si="16"/>
        <v>0</v>
      </c>
      <c r="AB106" s="228" t="str">
        <f t="shared" si="17"/>
        <v/>
      </c>
    </row>
    <row r="107" spans="1:28" s="227" customFormat="1" ht="20.100000000000001" customHeight="1">
      <c r="A107" s="181"/>
      <c r="B107" s="182"/>
      <c r="C107" s="186"/>
      <c r="D107" s="230"/>
      <c r="E107" s="182"/>
      <c r="F107" s="182"/>
      <c r="G107" s="182"/>
      <c r="H107" s="183"/>
      <c r="I107" s="184"/>
      <c r="J107" s="184"/>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si="16"/>
        <v>0</v>
      </c>
      <c r="AB107" s="228" t="str">
        <f t="shared" si="17"/>
        <v/>
      </c>
    </row>
    <row r="108" spans="1:28" s="227" customFormat="1" ht="20.100000000000001" customHeight="1">
      <c r="A108" s="181"/>
      <c r="B108" s="182"/>
      <c r="C108" s="186"/>
      <c r="D108" s="230"/>
      <c r="E108" s="182"/>
      <c r="F108" s="182"/>
      <c r="G108" s="182"/>
      <c r="H108" s="183"/>
      <c r="I108" s="184"/>
      <c r="J108" s="184"/>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si="16"/>
        <v>0</v>
      </c>
      <c r="AB108" s="228" t="str">
        <f t="shared" si="17"/>
        <v/>
      </c>
    </row>
    <row r="109" spans="1:28" s="227" customFormat="1" ht="20.100000000000001" customHeight="1">
      <c r="A109" s="181"/>
      <c r="B109" s="182"/>
      <c r="C109" s="186"/>
      <c r="D109" s="230"/>
      <c r="E109" s="182"/>
      <c r="F109" s="182"/>
      <c r="G109" s="182"/>
      <c r="H109" s="183"/>
      <c r="I109" s="184"/>
      <c r="J109" s="184"/>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si="16"/>
        <v>0</v>
      </c>
      <c r="AB109" s="228" t="str">
        <f t="shared" si="17"/>
        <v/>
      </c>
    </row>
    <row r="110" spans="1:28" s="227" customFormat="1" ht="20.100000000000001" customHeight="1">
      <c r="A110" s="181"/>
      <c r="B110" s="182"/>
      <c r="C110" s="186"/>
      <c r="D110" s="230"/>
      <c r="E110" s="182"/>
      <c r="F110" s="182"/>
      <c r="G110" s="182"/>
      <c r="H110" s="183"/>
      <c r="I110" s="184"/>
      <c r="J110" s="184"/>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si="16"/>
        <v>0</v>
      </c>
      <c r="AB110" s="228" t="str">
        <f t="shared" si="17"/>
        <v/>
      </c>
    </row>
    <row r="111" spans="1:28" s="227" customFormat="1" ht="20.100000000000001" customHeight="1">
      <c r="A111" s="181"/>
      <c r="B111" s="182"/>
      <c r="C111" s="186"/>
      <c r="D111" s="230"/>
      <c r="E111" s="182"/>
      <c r="F111" s="182"/>
      <c r="G111" s="182"/>
      <c r="H111" s="183"/>
      <c r="I111" s="184"/>
      <c r="J111" s="184"/>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si="16"/>
        <v>0</v>
      </c>
      <c r="AB111" s="228" t="str">
        <f t="shared" si="17"/>
        <v/>
      </c>
    </row>
    <row r="112" spans="1:28" s="227" customFormat="1" ht="20.100000000000001" customHeight="1">
      <c r="A112" s="181"/>
      <c r="B112" s="182"/>
      <c r="C112" s="186"/>
      <c r="D112" s="230"/>
      <c r="E112" s="182"/>
      <c r="F112" s="182"/>
      <c r="G112" s="182"/>
      <c r="H112" s="183"/>
      <c r="I112" s="184"/>
      <c r="J112" s="184"/>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si="16"/>
        <v>0</v>
      </c>
      <c r="AB112" s="228" t="str">
        <f t="shared" si="17"/>
        <v/>
      </c>
    </row>
    <row r="113" spans="1:28" s="227" customFormat="1" ht="20.100000000000001" customHeight="1">
      <c r="A113" s="181"/>
      <c r="B113" s="182"/>
      <c r="C113" s="186"/>
      <c r="D113" s="230"/>
      <c r="E113" s="182"/>
      <c r="F113" s="182"/>
      <c r="G113" s="182"/>
      <c r="H113" s="183"/>
      <c r="I113" s="184"/>
      <c r="J113" s="184"/>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si="16"/>
        <v>0</v>
      </c>
      <c r="AB113" s="228" t="str">
        <f t="shared" si="17"/>
        <v/>
      </c>
    </row>
    <row r="114" spans="1:28" s="227" customFormat="1" ht="20.100000000000001" customHeight="1">
      <c r="A114" s="181"/>
      <c r="B114" s="182"/>
      <c r="C114" s="186"/>
      <c r="D114" s="230"/>
      <c r="E114" s="182"/>
      <c r="F114" s="182"/>
      <c r="G114" s="182"/>
      <c r="H114" s="183"/>
      <c r="I114" s="184"/>
      <c r="J114" s="184"/>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si="16"/>
        <v>0</v>
      </c>
      <c r="AB114" s="228" t="str">
        <f t="shared" si="17"/>
        <v/>
      </c>
    </row>
    <row r="115" spans="1:28" s="227" customFormat="1" ht="20.100000000000001" customHeight="1">
      <c r="A115" s="181"/>
      <c r="B115" s="182"/>
      <c r="C115" s="186"/>
      <c r="D115" s="230"/>
      <c r="E115" s="182"/>
      <c r="F115" s="182"/>
      <c r="G115" s="182"/>
      <c r="H115" s="183"/>
      <c r="I115" s="184"/>
      <c r="J115" s="184"/>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si="16"/>
        <v>0</v>
      </c>
      <c r="AB115" s="228" t="str">
        <f t="shared" si="17"/>
        <v/>
      </c>
    </row>
    <row r="116" spans="1:28" s="227" customFormat="1" ht="20.100000000000001" customHeight="1">
      <c r="A116" s="181"/>
      <c r="B116" s="182"/>
      <c r="C116" s="186"/>
      <c r="D116" s="230"/>
      <c r="E116" s="182"/>
      <c r="F116" s="182"/>
      <c r="G116" s="182"/>
      <c r="H116" s="183"/>
      <c r="I116" s="184"/>
      <c r="J116" s="184"/>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si="16"/>
        <v>0</v>
      </c>
      <c r="AB116" s="228" t="str">
        <f t="shared" si="17"/>
        <v/>
      </c>
    </row>
    <row r="117" spans="1:28" s="227" customFormat="1" ht="20.100000000000001" customHeight="1">
      <c r="A117" s="181"/>
      <c r="B117" s="182"/>
      <c r="C117" s="186"/>
      <c r="D117" s="230"/>
      <c r="E117" s="182"/>
      <c r="F117" s="182"/>
      <c r="G117" s="182"/>
      <c r="H117" s="183"/>
      <c r="I117" s="184"/>
      <c r="J117" s="184"/>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si="16"/>
        <v>0</v>
      </c>
      <c r="AB117" s="228" t="str">
        <f t="shared" si="17"/>
        <v/>
      </c>
    </row>
    <row r="118" spans="1:28" s="227" customFormat="1" ht="20.100000000000001" customHeight="1">
      <c r="A118" s="181"/>
      <c r="B118" s="182"/>
      <c r="C118" s="186"/>
      <c r="D118" s="230"/>
      <c r="E118" s="182"/>
      <c r="F118" s="182"/>
      <c r="G118" s="182"/>
      <c r="H118" s="183"/>
      <c r="I118" s="184"/>
      <c r="J118" s="184"/>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si="16"/>
        <v>0</v>
      </c>
      <c r="AB118" s="228" t="str">
        <f t="shared" si="17"/>
        <v/>
      </c>
    </row>
    <row r="119" spans="1:28" s="227" customFormat="1" ht="20.100000000000001" customHeight="1">
      <c r="A119" s="181"/>
      <c r="B119" s="182"/>
      <c r="C119" s="186"/>
      <c r="D119" s="230"/>
      <c r="E119" s="182"/>
      <c r="F119" s="182"/>
      <c r="G119" s="182"/>
      <c r="H119" s="183"/>
      <c r="I119" s="184"/>
      <c r="J119" s="184"/>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si="16"/>
        <v>0</v>
      </c>
      <c r="AB119" s="228" t="str">
        <f t="shared" si="17"/>
        <v/>
      </c>
    </row>
    <row r="120" spans="1:28" s="227" customFormat="1" ht="20.100000000000001" customHeight="1">
      <c r="A120" s="181"/>
      <c r="B120" s="182"/>
      <c r="C120" s="186"/>
      <c r="D120" s="230"/>
      <c r="E120" s="182"/>
      <c r="F120" s="182"/>
      <c r="G120" s="182"/>
      <c r="H120" s="183"/>
      <c r="I120" s="184"/>
      <c r="J120" s="184"/>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si="16"/>
        <v>0</v>
      </c>
      <c r="AB120" s="228" t="str">
        <f t="shared" si="17"/>
        <v/>
      </c>
    </row>
    <row r="121" spans="1:28" s="227" customFormat="1" ht="20.100000000000001" customHeight="1">
      <c r="A121" s="181"/>
      <c r="B121" s="182"/>
      <c r="C121" s="186"/>
      <c r="D121" s="230"/>
      <c r="E121" s="182"/>
      <c r="F121" s="182"/>
      <c r="G121" s="182"/>
      <c r="H121" s="183"/>
      <c r="I121" s="184"/>
      <c r="J121" s="184"/>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si="16"/>
        <v>0</v>
      </c>
      <c r="AB121" s="228" t="str">
        <f t="shared" si="17"/>
        <v/>
      </c>
    </row>
    <row r="122" spans="1:28" s="227" customFormat="1" ht="20.100000000000001" customHeight="1">
      <c r="A122" s="181"/>
      <c r="B122" s="182"/>
      <c r="C122" s="186"/>
      <c r="D122" s="230"/>
      <c r="E122" s="182"/>
      <c r="F122" s="182"/>
      <c r="G122" s="182"/>
      <c r="H122" s="183"/>
      <c r="I122" s="184"/>
      <c r="J122" s="184"/>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si="16"/>
        <v>0</v>
      </c>
      <c r="AB122" s="228" t="str">
        <f t="shared" si="17"/>
        <v/>
      </c>
    </row>
    <row r="123" spans="1:28" s="227" customFormat="1" ht="20.100000000000001" customHeight="1">
      <c r="A123" s="181"/>
      <c r="B123" s="182"/>
      <c r="C123" s="186"/>
      <c r="D123" s="230"/>
      <c r="E123" s="182"/>
      <c r="F123" s="182"/>
      <c r="G123" s="182"/>
      <c r="H123" s="183"/>
      <c r="I123" s="184"/>
      <c r="J123" s="184"/>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si="16"/>
        <v>0</v>
      </c>
      <c r="AB123" s="228" t="str">
        <f t="shared" si="17"/>
        <v/>
      </c>
    </row>
    <row r="124" spans="1:28" s="227" customFormat="1" ht="20.100000000000001" customHeight="1">
      <c r="A124" s="181"/>
      <c r="B124" s="182"/>
      <c r="C124" s="186"/>
      <c r="D124" s="230"/>
      <c r="E124" s="182"/>
      <c r="F124" s="182"/>
      <c r="G124" s="182"/>
      <c r="H124" s="183"/>
      <c r="I124" s="184"/>
      <c r="J124" s="184"/>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si="16"/>
        <v>0</v>
      </c>
      <c r="AB124" s="228" t="str">
        <f t="shared" si="17"/>
        <v/>
      </c>
    </row>
    <row r="125" spans="1:28" s="227" customFormat="1" ht="20.100000000000001" customHeight="1">
      <c r="A125" s="181"/>
      <c r="B125" s="182"/>
      <c r="C125" s="186"/>
      <c r="D125" s="230"/>
      <c r="E125" s="182"/>
      <c r="F125" s="182"/>
      <c r="G125" s="182"/>
      <c r="H125" s="183"/>
      <c r="I125" s="184"/>
      <c r="J125" s="184"/>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si="16"/>
        <v>0</v>
      </c>
      <c r="AB125" s="228" t="str">
        <f t="shared" si="17"/>
        <v/>
      </c>
    </row>
    <row r="126" spans="1:28" s="227" customFormat="1" ht="20.100000000000001" customHeight="1">
      <c r="A126" s="181"/>
      <c r="B126" s="182"/>
      <c r="C126" s="186"/>
      <c r="D126" s="230"/>
      <c r="E126" s="182"/>
      <c r="F126" s="182"/>
      <c r="G126" s="182"/>
      <c r="H126" s="183"/>
      <c r="I126" s="184"/>
      <c r="J126" s="184"/>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si="16"/>
        <v>0</v>
      </c>
      <c r="AB126" s="228" t="str">
        <f t="shared" si="17"/>
        <v/>
      </c>
    </row>
    <row r="127" spans="1:28" s="227" customFormat="1" ht="20.100000000000001" customHeight="1">
      <c r="A127" s="181"/>
      <c r="B127" s="182"/>
      <c r="C127" s="186"/>
      <c r="D127" s="230"/>
      <c r="E127" s="182"/>
      <c r="F127" s="182"/>
      <c r="G127" s="182"/>
      <c r="H127" s="183"/>
      <c r="I127" s="184"/>
      <c r="J127" s="184"/>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si="16"/>
        <v>0</v>
      </c>
      <c r="AB127" s="228" t="str">
        <f t="shared" si="17"/>
        <v/>
      </c>
    </row>
    <row r="128" spans="1:28" s="227" customFormat="1" ht="20.100000000000001" customHeight="1">
      <c r="A128" s="181"/>
      <c r="B128" s="182"/>
      <c r="C128" s="186"/>
      <c r="D128" s="230"/>
      <c r="E128" s="182"/>
      <c r="F128" s="182"/>
      <c r="G128" s="182"/>
      <c r="H128" s="183"/>
      <c r="I128" s="184"/>
      <c r="J128" s="184"/>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si="16"/>
        <v>0</v>
      </c>
      <c r="AB128" s="228" t="str">
        <f t="shared" si="17"/>
        <v/>
      </c>
    </row>
    <row r="129" spans="1:28" s="227" customFormat="1" ht="20.100000000000001" customHeight="1">
      <c r="A129" s="181"/>
      <c r="B129" s="182"/>
      <c r="C129" s="186"/>
      <c r="D129" s="230"/>
      <c r="E129" s="182"/>
      <c r="F129" s="182"/>
      <c r="G129" s="182"/>
      <c r="H129" s="183"/>
      <c r="I129" s="184"/>
      <c r="J129" s="184"/>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si="16"/>
        <v>0</v>
      </c>
      <c r="AB129" s="228" t="str">
        <f t="shared" si="17"/>
        <v/>
      </c>
    </row>
    <row r="130" spans="1:28" s="227" customFormat="1" ht="20.100000000000001" customHeight="1">
      <c r="A130" s="181"/>
      <c r="B130" s="182"/>
      <c r="C130" s="186"/>
      <c r="D130" s="230"/>
      <c r="E130" s="182"/>
      <c r="F130" s="182"/>
      <c r="G130" s="182"/>
      <c r="H130" s="183"/>
      <c r="I130" s="184"/>
      <c r="J130" s="184"/>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si="16"/>
        <v>0</v>
      </c>
      <c r="AB130" s="228" t="str">
        <f t="shared" si="17"/>
        <v/>
      </c>
    </row>
    <row r="131" spans="1:28" s="227" customFormat="1" ht="20.100000000000001" customHeight="1">
      <c r="A131" s="181"/>
      <c r="B131" s="182"/>
      <c r="C131" s="186"/>
      <c r="D131" s="230"/>
      <c r="E131" s="182"/>
      <c r="F131" s="182"/>
      <c r="G131" s="182"/>
      <c r="H131" s="183"/>
      <c r="I131" s="184"/>
      <c r="J131" s="184"/>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si="16"/>
        <v>0</v>
      </c>
      <c r="AB131" s="228" t="str">
        <f t="shared" si="17"/>
        <v/>
      </c>
    </row>
    <row r="132" spans="1:28" s="227" customFormat="1" ht="20.100000000000001" customHeight="1">
      <c r="A132" s="181"/>
      <c r="B132" s="182"/>
      <c r="C132" s="186"/>
      <c r="D132" s="230"/>
      <c r="E132" s="182"/>
      <c r="F132" s="182"/>
      <c r="G132" s="182"/>
      <c r="H132" s="183"/>
      <c r="I132" s="184"/>
      <c r="J132" s="184"/>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si="16"/>
        <v>0</v>
      </c>
      <c r="AB132" s="228" t="str">
        <f t="shared" si="17"/>
        <v/>
      </c>
    </row>
    <row r="133" spans="1:28" s="227" customFormat="1" ht="20.100000000000001" customHeight="1">
      <c r="A133" s="181"/>
      <c r="B133" s="182"/>
      <c r="C133" s="186"/>
      <c r="D133" s="230"/>
      <c r="E133" s="182"/>
      <c r="F133" s="182"/>
      <c r="G133" s="182"/>
      <c r="H133" s="183"/>
      <c r="I133" s="184"/>
      <c r="J133" s="184"/>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si="19">IF(AND(C133="Smelter not listed",OR(LEN(D133)=0,LEN(E133)=0)),1,0)</f>
        <v>0</v>
      </c>
      <c r="AB133" s="228" t="str">
        <f t="shared" ref="AB133" si="20">B133&amp;C133</f>
        <v/>
      </c>
    </row>
    <row r="134" spans="1:28" s="227" customFormat="1" ht="20.100000000000001" customHeight="1">
      <c r="A134" s="181"/>
      <c r="B134" s="182"/>
      <c r="C134" s="186"/>
      <c r="D134" s="230"/>
      <c r="E134" s="182"/>
      <c r="F134" s="182"/>
      <c r="G134" s="182"/>
      <c r="H134" s="183"/>
      <c r="I134" s="184"/>
      <c r="J134" s="184"/>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si="22">IF(AND(C134="Smelter not listed",OR(LEN(D134)=0,LEN(E134)=0)),1,0)</f>
        <v>0</v>
      </c>
      <c r="AB134" s="228" t="str">
        <f t="shared" ref="AB134:AB165" si="23">B134&amp;C134</f>
        <v/>
      </c>
    </row>
    <row r="135" spans="1:28" s="227" customFormat="1" ht="20.100000000000001" customHeight="1">
      <c r="A135" s="181"/>
      <c r="B135" s="182"/>
      <c r="C135" s="186"/>
      <c r="D135" s="230"/>
      <c r="E135" s="182"/>
      <c r="F135" s="182"/>
      <c r="G135" s="182"/>
      <c r="H135" s="183"/>
      <c r="I135" s="184"/>
      <c r="J135" s="184"/>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si="22"/>
        <v>0</v>
      </c>
      <c r="AB135" s="228" t="str">
        <f t="shared" si="23"/>
        <v/>
      </c>
    </row>
    <row r="136" spans="1:28" s="227" customFormat="1" ht="20.100000000000001" customHeight="1">
      <c r="A136" s="181"/>
      <c r="B136" s="182"/>
      <c r="C136" s="186"/>
      <c r="D136" s="230"/>
      <c r="E136" s="182"/>
      <c r="F136" s="182"/>
      <c r="G136" s="182"/>
      <c r="H136" s="183"/>
      <c r="I136" s="184"/>
      <c r="J136" s="184"/>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si="22"/>
        <v>0</v>
      </c>
      <c r="AB136" s="228" t="str">
        <f t="shared" si="23"/>
        <v/>
      </c>
    </row>
    <row r="137" spans="1:28" s="227" customFormat="1" ht="20.100000000000001" customHeight="1">
      <c r="A137" s="181"/>
      <c r="B137" s="182"/>
      <c r="C137" s="186"/>
      <c r="D137" s="230"/>
      <c r="E137" s="182"/>
      <c r="F137" s="182"/>
      <c r="G137" s="182"/>
      <c r="H137" s="183"/>
      <c r="I137" s="184"/>
      <c r="J137" s="184"/>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si="22"/>
        <v>0</v>
      </c>
      <c r="AB137" s="228" t="str">
        <f t="shared" si="23"/>
        <v/>
      </c>
    </row>
    <row r="138" spans="1:28" s="227" customFormat="1" ht="20.100000000000001" customHeight="1">
      <c r="A138" s="181"/>
      <c r="B138" s="182"/>
      <c r="C138" s="186"/>
      <c r="D138" s="230"/>
      <c r="E138" s="182"/>
      <c r="F138" s="182"/>
      <c r="G138" s="182"/>
      <c r="H138" s="183"/>
      <c r="I138" s="184"/>
      <c r="J138" s="184"/>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si="22"/>
        <v>0</v>
      </c>
      <c r="AB138" s="228" t="str">
        <f t="shared" si="23"/>
        <v/>
      </c>
    </row>
    <row r="139" spans="1:28" s="227" customFormat="1" ht="20.100000000000001" customHeight="1">
      <c r="A139" s="181"/>
      <c r="B139" s="182"/>
      <c r="C139" s="186"/>
      <c r="D139" s="230"/>
      <c r="E139" s="182"/>
      <c r="F139" s="182"/>
      <c r="G139" s="182"/>
      <c r="H139" s="183"/>
      <c r="I139" s="184"/>
      <c r="J139" s="184"/>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si="22"/>
        <v>0</v>
      </c>
      <c r="AB139" s="228" t="str">
        <f t="shared" si="23"/>
        <v/>
      </c>
    </row>
    <row r="140" spans="1:28" s="227" customFormat="1" ht="20.100000000000001" customHeight="1">
      <c r="A140" s="181"/>
      <c r="B140" s="182"/>
      <c r="C140" s="186"/>
      <c r="D140" s="230"/>
      <c r="E140" s="182"/>
      <c r="F140" s="182"/>
      <c r="G140" s="182"/>
      <c r="H140" s="183"/>
      <c r="I140" s="184"/>
      <c r="J140" s="184"/>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si="22"/>
        <v>0</v>
      </c>
      <c r="AB140" s="228" t="str">
        <f t="shared" si="23"/>
        <v/>
      </c>
    </row>
    <row r="141" spans="1:28" s="227" customFormat="1" ht="20.100000000000001" customHeight="1">
      <c r="A141" s="181"/>
      <c r="B141" s="182"/>
      <c r="C141" s="186"/>
      <c r="D141" s="230"/>
      <c r="E141" s="182"/>
      <c r="F141" s="182"/>
      <c r="G141" s="182"/>
      <c r="H141" s="183"/>
      <c r="I141" s="184"/>
      <c r="J141" s="184"/>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si="22"/>
        <v>0</v>
      </c>
      <c r="AB141" s="228" t="str">
        <f t="shared" si="23"/>
        <v/>
      </c>
    </row>
    <row r="142" spans="1:28" s="227" customFormat="1" ht="20.100000000000001" customHeight="1">
      <c r="A142" s="181"/>
      <c r="B142" s="182"/>
      <c r="C142" s="186"/>
      <c r="D142" s="230"/>
      <c r="E142" s="182"/>
      <c r="F142" s="182"/>
      <c r="G142" s="182"/>
      <c r="H142" s="183"/>
      <c r="I142" s="184"/>
      <c r="J142" s="184"/>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si="22"/>
        <v>0</v>
      </c>
      <c r="AB142" s="228" t="str">
        <f t="shared" si="23"/>
        <v/>
      </c>
    </row>
    <row r="143" spans="1:28" s="227" customFormat="1" ht="20.100000000000001" customHeight="1">
      <c r="A143" s="181"/>
      <c r="B143" s="182"/>
      <c r="C143" s="186"/>
      <c r="D143" s="230"/>
      <c r="E143" s="182"/>
      <c r="F143" s="182"/>
      <c r="G143" s="182"/>
      <c r="H143" s="183"/>
      <c r="I143" s="184"/>
      <c r="J143" s="184"/>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si="22"/>
        <v>0</v>
      </c>
      <c r="AB143" s="228" t="str">
        <f t="shared" si="23"/>
        <v/>
      </c>
    </row>
    <row r="144" spans="1:28" s="227" customFormat="1" ht="20.100000000000001" customHeight="1">
      <c r="A144" s="181"/>
      <c r="B144" s="182"/>
      <c r="C144" s="186"/>
      <c r="D144" s="230"/>
      <c r="E144" s="182"/>
      <c r="F144" s="182"/>
      <c r="G144" s="182"/>
      <c r="H144" s="183"/>
      <c r="I144" s="184"/>
      <c r="J144" s="184"/>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si="22"/>
        <v>0</v>
      </c>
      <c r="AB144" s="228" t="str">
        <f t="shared" si="23"/>
        <v/>
      </c>
    </row>
    <row r="145" spans="1:28" s="227" customFormat="1" ht="20.100000000000001" customHeight="1">
      <c r="A145" s="181"/>
      <c r="B145" s="182"/>
      <c r="C145" s="186"/>
      <c r="D145" s="230"/>
      <c r="E145" s="182"/>
      <c r="F145" s="182"/>
      <c r="G145" s="182"/>
      <c r="H145" s="183"/>
      <c r="I145" s="184"/>
      <c r="J145" s="184"/>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si="22"/>
        <v>0</v>
      </c>
      <c r="AB145" s="228" t="str">
        <f t="shared" si="23"/>
        <v/>
      </c>
    </row>
    <row r="146" spans="1:28" s="227" customFormat="1" ht="20.100000000000001" customHeight="1">
      <c r="A146" s="181"/>
      <c r="B146" s="182"/>
      <c r="C146" s="186"/>
      <c r="D146" s="230"/>
      <c r="E146" s="182"/>
      <c r="F146" s="182"/>
      <c r="G146" s="182"/>
      <c r="H146" s="183"/>
      <c r="I146" s="184"/>
      <c r="J146" s="184"/>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si="22"/>
        <v>0</v>
      </c>
      <c r="AB146" s="228" t="str">
        <f t="shared" si="23"/>
        <v/>
      </c>
    </row>
    <row r="147" spans="1:28" s="227" customFormat="1" ht="20.100000000000001" customHeight="1">
      <c r="A147" s="181"/>
      <c r="B147" s="182"/>
      <c r="C147" s="186"/>
      <c r="D147" s="230"/>
      <c r="E147" s="182"/>
      <c r="F147" s="182"/>
      <c r="G147" s="182"/>
      <c r="H147" s="183"/>
      <c r="I147" s="184"/>
      <c r="J147" s="184"/>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si="22"/>
        <v>0</v>
      </c>
      <c r="AB147" s="228" t="str">
        <f t="shared" si="23"/>
        <v/>
      </c>
    </row>
    <row r="148" spans="1:28" s="227" customFormat="1" ht="20.100000000000001" customHeight="1">
      <c r="A148" s="181"/>
      <c r="B148" s="182"/>
      <c r="C148" s="186"/>
      <c r="D148" s="230"/>
      <c r="E148" s="182"/>
      <c r="F148" s="182"/>
      <c r="G148" s="182"/>
      <c r="H148" s="183"/>
      <c r="I148" s="184"/>
      <c r="J148" s="184"/>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si="22"/>
        <v>0</v>
      </c>
      <c r="AB148" s="228" t="str">
        <f t="shared" si="23"/>
        <v/>
      </c>
    </row>
    <row r="149" spans="1:28" s="227" customFormat="1" ht="20.100000000000001" customHeight="1">
      <c r="A149" s="181"/>
      <c r="B149" s="182"/>
      <c r="C149" s="186"/>
      <c r="D149" s="230"/>
      <c r="E149" s="182"/>
      <c r="F149" s="182"/>
      <c r="G149" s="182"/>
      <c r="H149" s="183"/>
      <c r="I149" s="184"/>
      <c r="J149" s="184"/>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si="22"/>
        <v>0</v>
      </c>
      <c r="AB149" s="228" t="str">
        <f t="shared" si="23"/>
        <v/>
      </c>
    </row>
    <row r="150" spans="1:28" s="227" customFormat="1" ht="20.100000000000001" customHeight="1">
      <c r="A150" s="181"/>
      <c r="B150" s="182"/>
      <c r="C150" s="186"/>
      <c r="D150" s="230"/>
      <c r="E150" s="182"/>
      <c r="F150" s="182"/>
      <c r="G150" s="182"/>
      <c r="H150" s="183"/>
      <c r="I150" s="184"/>
      <c r="J150" s="184"/>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si="22"/>
        <v>0</v>
      </c>
      <c r="AB150" s="228" t="str">
        <f t="shared" si="23"/>
        <v/>
      </c>
    </row>
    <row r="151" spans="1:28" s="227" customFormat="1" ht="20.100000000000001" customHeight="1">
      <c r="A151" s="181"/>
      <c r="B151" s="182"/>
      <c r="C151" s="186"/>
      <c r="D151" s="230"/>
      <c r="E151" s="182"/>
      <c r="F151" s="182"/>
      <c r="G151" s="182"/>
      <c r="H151" s="183"/>
      <c r="I151" s="184"/>
      <c r="J151" s="184"/>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si="22"/>
        <v>0</v>
      </c>
      <c r="AB151" s="228" t="str">
        <f t="shared" si="23"/>
        <v/>
      </c>
    </row>
    <row r="152" spans="1:28" s="227" customFormat="1" ht="20.100000000000001" customHeight="1">
      <c r="A152" s="181"/>
      <c r="B152" s="182"/>
      <c r="C152" s="186"/>
      <c r="D152" s="230"/>
      <c r="E152" s="182"/>
      <c r="F152" s="182"/>
      <c r="G152" s="182"/>
      <c r="H152" s="183"/>
      <c r="I152" s="184"/>
      <c r="J152" s="184"/>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si="22"/>
        <v>0</v>
      </c>
      <c r="AB152" s="228" t="str">
        <f t="shared" si="23"/>
        <v/>
      </c>
    </row>
    <row r="153" spans="1:28" s="227" customFormat="1" ht="20.100000000000001" customHeight="1">
      <c r="A153" s="181"/>
      <c r="B153" s="182"/>
      <c r="C153" s="186"/>
      <c r="D153" s="230"/>
      <c r="E153" s="182"/>
      <c r="F153" s="182"/>
      <c r="G153" s="182"/>
      <c r="H153" s="183"/>
      <c r="I153" s="184"/>
      <c r="J153" s="184"/>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si="22"/>
        <v>0</v>
      </c>
      <c r="AB153" s="228" t="str">
        <f t="shared" si="23"/>
        <v/>
      </c>
    </row>
    <row r="154" spans="1:28" s="227" customFormat="1" ht="20.100000000000001" customHeight="1">
      <c r="A154" s="181"/>
      <c r="B154" s="182"/>
      <c r="C154" s="186"/>
      <c r="D154" s="230"/>
      <c r="E154" s="182"/>
      <c r="F154" s="182"/>
      <c r="G154" s="182"/>
      <c r="H154" s="183"/>
      <c r="I154" s="184"/>
      <c r="J154" s="184"/>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si="22"/>
        <v>0</v>
      </c>
      <c r="AB154" s="228" t="str">
        <f t="shared" si="23"/>
        <v/>
      </c>
    </row>
    <row r="155" spans="1:28" s="227" customFormat="1" ht="20.100000000000001" customHeight="1">
      <c r="A155" s="181"/>
      <c r="B155" s="182"/>
      <c r="C155" s="186"/>
      <c r="D155" s="230"/>
      <c r="E155" s="182"/>
      <c r="F155" s="182"/>
      <c r="G155" s="182"/>
      <c r="H155" s="183"/>
      <c r="I155" s="184"/>
      <c r="J155" s="184"/>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si="22"/>
        <v>0</v>
      </c>
      <c r="AB155" s="228" t="str">
        <f t="shared" si="23"/>
        <v/>
      </c>
    </row>
    <row r="156" spans="1:28" s="227" customFormat="1" ht="20.100000000000001" customHeight="1">
      <c r="A156" s="181"/>
      <c r="B156" s="182"/>
      <c r="C156" s="186"/>
      <c r="D156" s="230"/>
      <c r="E156" s="182"/>
      <c r="F156" s="182"/>
      <c r="G156" s="182"/>
      <c r="H156" s="183"/>
      <c r="I156" s="184"/>
      <c r="J156" s="184"/>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si="22"/>
        <v>0</v>
      </c>
      <c r="AB156" s="228" t="str">
        <f t="shared" si="23"/>
        <v/>
      </c>
    </row>
    <row r="157" spans="1:28" s="227" customFormat="1" ht="20.100000000000001" customHeight="1">
      <c r="A157" s="181"/>
      <c r="B157" s="182"/>
      <c r="C157" s="186"/>
      <c r="D157" s="230"/>
      <c r="E157" s="182"/>
      <c r="F157" s="182"/>
      <c r="G157" s="182"/>
      <c r="H157" s="183"/>
      <c r="I157" s="184"/>
      <c r="J157" s="184"/>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si="22"/>
        <v>0</v>
      </c>
      <c r="AB157" s="228" t="str">
        <f t="shared" si="23"/>
        <v/>
      </c>
    </row>
    <row r="158" spans="1:28" s="227" customFormat="1" ht="20.100000000000001" customHeight="1">
      <c r="A158" s="181"/>
      <c r="B158" s="182"/>
      <c r="C158" s="186"/>
      <c r="D158" s="230"/>
      <c r="E158" s="182"/>
      <c r="F158" s="182"/>
      <c r="G158" s="182"/>
      <c r="H158" s="183"/>
      <c r="I158" s="184"/>
      <c r="J158" s="184"/>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si="22"/>
        <v>0</v>
      </c>
      <c r="AB158" s="228" t="str">
        <f t="shared" si="23"/>
        <v/>
      </c>
    </row>
    <row r="159" spans="1:28" s="227" customFormat="1" ht="20.100000000000001" customHeight="1">
      <c r="A159" s="181"/>
      <c r="B159" s="182"/>
      <c r="C159" s="186"/>
      <c r="D159" s="230"/>
      <c r="E159" s="182"/>
      <c r="F159" s="182"/>
      <c r="G159" s="182"/>
      <c r="H159" s="183"/>
      <c r="I159" s="184"/>
      <c r="J159" s="184"/>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si="22"/>
        <v>0</v>
      </c>
      <c r="AB159" s="228" t="str">
        <f t="shared" si="23"/>
        <v/>
      </c>
    </row>
    <row r="160" spans="1:28" s="227" customFormat="1" ht="20.100000000000001" customHeight="1">
      <c r="A160" s="181"/>
      <c r="B160" s="182"/>
      <c r="C160" s="186"/>
      <c r="D160" s="230"/>
      <c r="E160" s="182"/>
      <c r="F160" s="182"/>
      <c r="G160" s="182"/>
      <c r="H160" s="183"/>
      <c r="I160" s="184"/>
      <c r="J160" s="184"/>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si="22"/>
        <v>0</v>
      </c>
      <c r="AB160" s="228" t="str">
        <f t="shared" si="23"/>
        <v/>
      </c>
    </row>
    <row r="161" spans="1:28" s="227" customFormat="1" ht="20.100000000000001" customHeight="1">
      <c r="A161" s="181"/>
      <c r="B161" s="182"/>
      <c r="C161" s="186"/>
      <c r="D161" s="230"/>
      <c r="E161" s="182"/>
      <c r="F161" s="182"/>
      <c r="G161" s="182"/>
      <c r="H161" s="183"/>
      <c r="I161" s="184"/>
      <c r="J161" s="184"/>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si="22"/>
        <v>0</v>
      </c>
      <c r="AB161" s="228" t="str">
        <f t="shared" si="23"/>
        <v/>
      </c>
    </row>
    <row r="162" spans="1:28" s="227" customFormat="1" ht="20.100000000000001" customHeight="1">
      <c r="A162" s="181"/>
      <c r="B162" s="182"/>
      <c r="C162" s="186"/>
      <c r="D162" s="230"/>
      <c r="E162" s="182"/>
      <c r="F162" s="182"/>
      <c r="G162" s="182"/>
      <c r="H162" s="183"/>
      <c r="I162" s="184"/>
      <c r="J162" s="184"/>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si="22"/>
        <v>0</v>
      </c>
      <c r="AB162" s="228" t="str">
        <f t="shared" si="23"/>
        <v/>
      </c>
    </row>
    <row r="163" spans="1:28" s="227" customFormat="1" ht="20.100000000000001" customHeight="1">
      <c r="A163" s="181"/>
      <c r="B163" s="182"/>
      <c r="C163" s="186"/>
      <c r="D163" s="230"/>
      <c r="E163" s="182"/>
      <c r="F163" s="182"/>
      <c r="G163" s="182"/>
      <c r="H163" s="183"/>
      <c r="I163" s="184"/>
      <c r="J163" s="184"/>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si="22"/>
        <v>0</v>
      </c>
      <c r="AB163" s="228" t="str">
        <f t="shared" si="23"/>
        <v/>
      </c>
    </row>
    <row r="164" spans="1:28" s="227" customFormat="1" ht="20.100000000000001" customHeight="1">
      <c r="A164" s="181"/>
      <c r="B164" s="182"/>
      <c r="C164" s="186"/>
      <c r="D164" s="230"/>
      <c r="E164" s="182"/>
      <c r="F164" s="182"/>
      <c r="G164" s="182"/>
      <c r="H164" s="183"/>
      <c r="I164" s="184"/>
      <c r="J164" s="184"/>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si="22"/>
        <v>0</v>
      </c>
      <c r="AB164" s="228" t="str">
        <f t="shared" si="23"/>
        <v/>
      </c>
    </row>
    <row r="165" spans="1:28" s="227" customFormat="1" ht="20.100000000000001" customHeight="1">
      <c r="A165" s="181"/>
      <c r="B165" s="182"/>
      <c r="C165" s="186"/>
      <c r="D165" s="230"/>
      <c r="E165" s="182"/>
      <c r="F165" s="182"/>
      <c r="G165" s="182"/>
      <c r="H165" s="183"/>
      <c r="I165" s="184"/>
      <c r="J165" s="184"/>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si="22"/>
        <v>0</v>
      </c>
      <c r="AB165" s="228" t="str">
        <f t="shared" si="23"/>
        <v/>
      </c>
    </row>
    <row r="166" spans="1:28" s="227" customFormat="1" ht="20.100000000000001" customHeight="1">
      <c r="A166" s="181"/>
      <c r="B166" s="182"/>
      <c r="C166" s="186"/>
      <c r="D166" s="230"/>
      <c r="E166" s="182"/>
      <c r="F166" s="182"/>
      <c r="G166" s="182"/>
      <c r="H166" s="183"/>
      <c r="I166" s="184"/>
      <c r="J166" s="184"/>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si="25">IF(AND(C166="Smelter not listed",OR(LEN(D166)=0,LEN(E166)=0)),1,0)</f>
        <v>0</v>
      </c>
      <c r="AB166" s="228" t="str">
        <f t="shared" ref="AB166:AB196" si="26">B166&amp;C166</f>
        <v/>
      </c>
    </row>
    <row r="167" spans="1:28" s="227" customFormat="1" ht="20.100000000000001" customHeight="1">
      <c r="A167" s="181"/>
      <c r="B167" s="182"/>
      <c r="C167" s="186"/>
      <c r="D167" s="230"/>
      <c r="E167" s="182"/>
      <c r="F167" s="182"/>
      <c r="G167" s="182"/>
      <c r="H167" s="183"/>
      <c r="I167" s="184"/>
      <c r="J167" s="184"/>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si="25"/>
        <v>0</v>
      </c>
      <c r="AB167" s="228" t="str">
        <f t="shared" si="26"/>
        <v/>
      </c>
    </row>
    <row r="168" spans="1:28" s="227" customFormat="1" ht="20.100000000000001" customHeight="1">
      <c r="A168" s="181"/>
      <c r="B168" s="182"/>
      <c r="C168" s="186"/>
      <c r="D168" s="230"/>
      <c r="E168" s="182"/>
      <c r="F168" s="182"/>
      <c r="G168" s="182"/>
      <c r="H168" s="183"/>
      <c r="I168" s="184"/>
      <c r="J168" s="184"/>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si="25"/>
        <v>0</v>
      </c>
      <c r="AB168" s="228" t="str">
        <f t="shared" si="26"/>
        <v/>
      </c>
    </row>
    <row r="169" spans="1:28" s="227" customFormat="1" ht="20.100000000000001" customHeight="1">
      <c r="A169" s="181"/>
      <c r="B169" s="182"/>
      <c r="C169" s="186"/>
      <c r="D169" s="230"/>
      <c r="E169" s="182"/>
      <c r="F169" s="182"/>
      <c r="G169" s="182"/>
      <c r="H169" s="183"/>
      <c r="I169" s="184"/>
      <c r="J169" s="184"/>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si="25"/>
        <v>0</v>
      </c>
      <c r="AB169" s="228" t="str">
        <f t="shared" si="26"/>
        <v/>
      </c>
    </row>
    <row r="170" spans="1:28" s="227" customFormat="1" ht="20.100000000000001" customHeight="1">
      <c r="A170" s="181"/>
      <c r="B170" s="182"/>
      <c r="C170" s="186"/>
      <c r="D170" s="230"/>
      <c r="E170" s="182"/>
      <c r="F170" s="182"/>
      <c r="G170" s="182"/>
      <c r="H170" s="183"/>
      <c r="I170" s="184"/>
      <c r="J170" s="184"/>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si="25"/>
        <v>0</v>
      </c>
      <c r="AB170" s="228" t="str">
        <f t="shared" si="26"/>
        <v/>
      </c>
    </row>
    <row r="171" spans="1:28" s="227" customFormat="1" ht="20.100000000000001" customHeight="1">
      <c r="A171" s="181"/>
      <c r="B171" s="182"/>
      <c r="C171" s="186"/>
      <c r="D171" s="230"/>
      <c r="E171" s="182"/>
      <c r="F171" s="182"/>
      <c r="G171" s="182"/>
      <c r="H171" s="183"/>
      <c r="I171" s="184"/>
      <c r="J171" s="184"/>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si="25"/>
        <v>0</v>
      </c>
      <c r="AB171" s="228" t="str">
        <f t="shared" si="26"/>
        <v/>
      </c>
    </row>
    <row r="172" spans="1:28" s="227" customFormat="1" ht="20.100000000000001" customHeight="1">
      <c r="A172" s="181"/>
      <c r="B172" s="182"/>
      <c r="C172" s="186"/>
      <c r="D172" s="230"/>
      <c r="E172" s="182"/>
      <c r="F172" s="182"/>
      <c r="G172" s="182"/>
      <c r="H172" s="183"/>
      <c r="I172" s="184"/>
      <c r="J172" s="184"/>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si="25"/>
        <v>0</v>
      </c>
      <c r="AB172" s="228" t="str">
        <f t="shared" si="26"/>
        <v/>
      </c>
    </row>
    <row r="173" spans="1:28" s="227" customFormat="1" ht="20.100000000000001" customHeight="1">
      <c r="A173" s="181"/>
      <c r="B173" s="182"/>
      <c r="C173" s="186"/>
      <c r="D173" s="230"/>
      <c r="E173" s="182"/>
      <c r="F173" s="182"/>
      <c r="G173" s="182"/>
      <c r="H173" s="183"/>
      <c r="I173" s="184"/>
      <c r="J173" s="184"/>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si="25"/>
        <v>0</v>
      </c>
      <c r="AB173" s="228" t="str">
        <f t="shared" si="26"/>
        <v/>
      </c>
    </row>
    <row r="174" spans="1:28" s="227" customFormat="1" ht="20.100000000000001" customHeight="1">
      <c r="A174" s="181"/>
      <c r="B174" s="182"/>
      <c r="C174" s="186"/>
      <c r="D174" s="230"/>
      <c r="E174" s="182"/>
      <c r="F174" s="182"/>
      <c r="G174" s="182"/>
      <c r="H174" s="183"/>
      <c r="I174" s="184"/>
      <c r="J174" s="184"/>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si="25"/>
        <v>0</v>
      </c>
      <c r="AB174" s="228" t="str">
        <f t="shared" si="26"/>
        <v/>
      </c>
    </row>
    <row r="175" spans="1:28" s="227" customFormat="1" ht="20.100000000000001" customHeight="1">
      <c r="A175" s="181"/>
      <c r="B175" s="182"/>
      <c r="C175" s="186"/>
      <c r="D175" s="230"/>
      <c r="E175" s="182"/>
      <c r="F175" s="182"/>
      <c r="G175" s="182"/>
      <c r="H175" s="183"/>
      <c r="I175" s="184"/>
      <c r="J175" s="184"/>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si="25"/>
        <v>0</v>
      </c>
      <c r="AB175" s="228" t="str">
        <f t="shared" si="26"/>
        <v/>
      </c>
    </row>
    <row r="176" spans="1:28" s="227" customFormat="1" ht="20.100000000000001" customHeight="1">
      <c r="A176" s="181"/>
      <c r="B176" s="182"/>
      <c r="C176" s="186"/>
      <c r="D176" s="230"/>
      <c r="E176" s="182"/>
      <c r="F176" s="182"/>
      <c r="G176" s="182"/>
      <c r="H176" s="183"/>
      <c r="I176" s="184"/>
      <c r="J176" s="184"/>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si="25"/>
        <v>0</v>
      </c>
      <c r="AB176" s="228" t="str">
        <f t="shared" si="26"/>
        <v/>
      </c>
    </row>
    <row r="177" spans="1:28" s="227" customFormat="1" ht="20.100000000000001" customHeight="1">
      <c r="A177" s="181"/>
      <c r="B177" s="182"/>
      <c r="C177" s="186"/>
      <c r="D177" s="230"/>
      <c r="E177" s="182"/>
      <c r="F177" s="182"/>
      <c r="G177" s="182"/>
      <c r="H177" s="183"/>
      <c r="I177" s="184"/>
      <c r="J177" s="184"/>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si="25"/>
        <v>0</v>
      </c>
      <c r="AB177" s="228" t="str">
        <f t="shared" si="26"/>
        <v/>
      </c>
    </row>
    <row r="178" spans="1:28" s="227" customFormat="1" ht="20.100000000000001" customHeight="1">
      <c r="A178" s="181"/>
      <c r="B178" s="182"/>
      <c r="C178" s="186"/>
      <c r="D178" s="230"/>
      <c r="E178" s="182"/>
      <c r="F178" s="182"/>
      <c r="G178" s="182"/>
      <c r="H178" s="183"/>
      <c r="I178" s="184"/>
      <c r="J178" s="184"/>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si="25"/>
        <v>0</v>
      </c>
      <c r="AB178" s="228" t="str">
        <f t="shared" si="26"/>
        <v/>
      </c>
    </row>
    <row r="179" spans="1:28" s="227" customFormat="1" ht="20.100000000000001" customHeight="1">
      <c r="A179" s="181"/>
      <c r="B179" s="182"/>
      <c r="C179" s="186"/>
      <c r="D179" s="230"/>
      <c r="E179" s="182"/>
      <c r="F179" s="182"/>
      <c r="G179" s="182"/>
      <c r="H179" s="183"/>
      <c r="I179" s="184"/>
      <c r="J179" s="184"/>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si="25"/>
        <v>0</v>
      </c>
      <c r="AB179" s="228" t="str">
        <f t="shared" si="26"/>
        <v/>
      </c>
    </row>
    <row r="180" spans="1:28" s="227" customFormat="1" ht="20.100000000000001" customHeight="1">
      <c r="A180" s="181"/>
      <c r="B180" s="182"/>
      <c r="C180" s="186"/>
      <c r="D180" s="230"/>
      <c r="E180" s="182"/>
      <c r="F180" s="182"/>
      <c r="G180" s="182"/>
      <c r="H180" s="183"/>
      <c r="I180" s="184"/>
      <c r="J180" s="184"/>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si="25"/>
        <v>0</v>
      </c>
      <c r="AB180" s="228" t="str">
        <f t="shared" si="26"/>
        <v/>
      </c>
    </row>
    <row r="181" spans="1:28" s="227" customFormat="1" ht="20.100000000000001" customHeight="1">
      <c r="A181" s="181"/>
      <c r="B181" s="182"/>
      <c r="C181" s="186"/>
      <c r="D181" s="230"/>
      <c r="E181" s="182"/>
      <c r="F181" s="182"/>
      <c r="G181" s="182"/>
      <c r="H181" s="183"/>
      <c r="I181" s="184"/>
      <c r="J181" s="184"/>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si="25"/>
        <v>0</v>
      </c>
      <c r="AB181" s="228" t="str">
        <f t="shared" si="26"/>
        <v/>
      </c>
    </row>
    <row r="182" spans="1:28" s="227" customFormat="1" ht="20.100000000000001" customHeight="1">
      <c r="A182" s="181"/>
      <c r="B182" s="182"/>
      <c r="C182" s="186"/>
      <c r="D182" s="230"/>
      <c r="E182" s="182"/>
      <c r="F182" s="182"/>
      <c r="G182" s="182"/>
      <c r="H182" s="183"/>
      <c r="I182" s="184"/>
      <c r="J182" s="184"/>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si="25"/>
        <v>0</v>
      </c>
      <c r="AB182" s="228" t="str">
        <f t="shared" si="26"/>
        <v/>
      </c>
    </row>
    <row r="183" spans="1:28" s="227" customFormat="1" ht="20.100000000000001" customHeight="1">
      <c r="A183" s="181"/>
      <c r="B183" s="182"/>
      <c r="C183" s="186"/>
      <c r="D183" s="230"/>
      <c r="E183" s="182"/>
      <c r="F183" s="182"/>
      <c r="G183" s="182"/>
      <c r="H183" s="183"/>
      <c r="I183" s="184"/>
      <c r="J183" s="184"/>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si="25"/>
        <v>0</v>
      </c>
      <c r="AB183" s="228" t="str">
        <f t="shared" si="26"/>
        <v/>
      </c>
    </row>
    <row r="184" spans="1:28" s="227" customFormat="1" ht="20.100000000000001" customHeight="1">
      <c r="A184" s="181"/>
      <c r="B184" s="182"/>
      <c r="C184" s="186"/>
      <c r="D184" s="230"/>
      <c r="E184" s="182"/>
      <c r="F184" s="182"/>
      <c r="G184" s="182"/>
      <c r="H184" s="183"/>
      <c r="I184" s="184"/>
      <c r="J184" s="184"/>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si="25"/>
        <v>0</v>
      </c>
      <c r="AB184" s="228" t="str">
        <f t="shared" si="26"/>
        <v/>
      </c>
    </row>
    <row r="185" spans="1:28" s="227" customFormat="1" ht="20.100000000000001" customHeight="1">
      <c r="A185" s="181"/>
      <c r="B185" s="182"/>
      <c r="C185" s="186"/>
      <c r="D185" s="230"/>
      <c r="E185" s="182"/>
      <c r="F185" s="182"/>
      <c r="G185" s="182"/>
      <c r="H185" s="183"/>
      <c r="I185" s="184"/>
      <c r="J185" s="184"/>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si="25"/>
        <v>0</v>
      </c>
      <c r="AB185" s="228" t="str">
        <f t="shared" si="26"/>
        <v/>
      </c>
    </row>
    <row r="186" spans="1:28" s="227" customFormat="1" ht="20.100000000000001" customHeight="1">
      <c r="A186" s="181"/>
      <c r="B186" s="182"/>
      <c r="C186" s="186"/>
      <c r="D186" s="230"/>
      <c r="E186" s="182"/>
      <c r="F186" s="182"/>
      <c r="G186" s="182"/>
      <c r="H186" s="183"/>
      <c r="I186" s="184"/>
      <c r="J186" s="184"/>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si="25"/>
        <v>0</v>
      </c>
      <c r="AB186" s="228" t="str">
        <f t="shared" si="26"/>
        <v/>
      </c>
    </row>
    <row r="187" spans="1:28" s="227" customFormat="1" ht="20.100000000000001" customHeight="1">
      <c r="A187" s="181"/>
      <c r="B187" s="182"/>
      <c r="C187" s="186"/>
      <c r="D187" s="230"/>
      <c r="E187" s="182"/>
      <c r="F187" s="182"/>
      <c r="G187" s="182"/>
      <c r="H187" s="183"/>
      <c r="I187" s="184"/>
      <c r="J187" s="184"/>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si="25"/>
        <v>0</v>
      </c>
      <c r="AB187" s="228" t="str">
        <f t="shared" si="26"/>
        <v/>
      </c>
    </row>
    <row r="188" spans="1:28" s="227" customFormat="1" ht="20.100000000000001" customHeight="1">
      <c r="A188" s="181"/>
      <c r="B188" s="182"/>
      <c r="C188" s="186"/>
      <c r="D188" s="230"/>
      <c r="E188" s="182"/>
      <c r="F188" s="182"/>
      <c r="G188" s="182"/>
      <c r="H188" s="183"/>
      <c r="I188" s="184"/>
      <c r="J188" s="184"/>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si="25"/>
        <v>0</v>
      </c>
      <c r="AB188" s="228" t="str">
        <f t="shared" si="26"/>
        <v/>
      </c>
    </row>
    <row r="189" spans="1:28" s="227" customFormat="1" ht="20.100000000000001" customHeight="1">
      <c r="A189" s="181"/>
      <c r="B189" s="182"/>
      <c r="C189" s="186"/>
      <c r="D189" s="230"/>
      <c r="E189" s="182"/>
      <c r="F189" s="182"/>
      <c r="G189" s="182"/>
      <c r="H189" s="183"/>
      <c r="I189" s="184"/>
      <c r="J189" s="184"/>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si="25"/>
        <v>0</v>
      </c>
      <c r="AB189" s="228" t="str">
        <f t="shared" si="26"/>
        <v/>
      </c>
    </row>
    <row r="190" spans="1:28" s="227" customFormat="1" ht="20.100000000000001" customHeight="1">
      <c r="A190" s="181"/>
      <c r="B190" s="182"/>
      <c r="C190" s="186"/>
      <c r="D190" s="230"/>
      <c r="E190" s="182"/>
      <c r="F190" s="182"/>
      <c r="G190" s="182"/>
      <c r="H190" s="183"/>
      <c r="I190" s="184"/>
      <c r="J190" s="184"/>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si="25"/>
        <v>0</v>
      </c>
      <c r="AB190" s="228" t="str">
        <f t="shared" si="26"/>
        <v/>
      </c>
    </row>
    <row r="191" spans="1:28" s="227" customFormat="1" ht="20.100000000000001" customHeight="1">
      <c r="A191" s="181"/>
      <c r="B191" s="182"/>
      <c r="C191" s="186"/>
      <c r="D191" s="230"/>
      <c r="E191" s="182"/>
      <c r="F191" s="182"/>
      <c r="G191" s="182"/>
      <c r="H191" s="183"/>
      <c r="I191" s="184"/>
      <c r="J191" s="184"/>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si="25"/>
        <v>0</v>
      </c>
      <c r="AB191" s="228" t="str">
        <f t="shared" si="26"/>
        <v/>
      </c>
    </row>
    <row r="192" spans="1:28" s="227" customFormat="1" ht="20.100000000000001" customHeight="1">
      <c r="A192" s="181"/>
      <c r="B192" s="182"/>
      <c r="C192" s="186"/>
      <c r="D192" s="230"/>
      <c r="E192" s="182"/>
      <c r="F192" s="182"/>
      <c r="G192" s="182"/>
      <c r="H192" s="183"/>
      <c r="I192" s="184"/>
      <c r="J192" s="184"/>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si="25"/>
        <v>0</v>
      </c>
      <c r="AB192" s="228" t="str">
        <f t="shared" si="26"/>
        <v/>
      </c>
    </row>
    <row r="193" spans="1:28" s="227" customFormat="1" ht="20.100000000000001" customHeight="1">
      <c r="A193" s="181"/>
      <c r="B193" s="182"/>
      <c r="C193" s="186"/>
      <c r="D193" s="230"/>
      <c r="E193" s="182"/>
      <c r="F193" s="182"/>
      <c r="G193" s="182"/>
      <c r="H193" s="183"/>
      <c r="I193" s="184"/>
      <c r="J193" s="184"/>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si="25"/>
        <v>0</v>
      </c>
      <c r="AB193" s="228" t="str">
        <f t="shared" si="26"/>
        <v/>
      </c>
    </row>
    <row r="194" spans="1:28" s="227" customFormat="1" ht="20.100000000000001" customHeight="1">
      <c r="A194" s="181"/>
      <c r="B194" s="182"/>
      <c r="C194" s="186"/>
      <c r="D194" s="230"/>
      <c r="E194" s="182"/>
      <c r="F194" s="182"/>
      <c r="G194" s="182"/>
      <c r="H194" s="183"/>
      <c r="I194" s="184"/>
      <c r="J194" s="184"/>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si="25"/>
        <v>0</v>
      </c>
      <c r="AB194" s="228" t="str">
        <f t="shared" si="26"/>
        <v/>
      </c>
    </row>
    <row r="195" spans="1:28" s="227" customFormat="1" ht="20.100000000000001" customHeight="1">
      <c r="A195" s="181"/>
      <c r="B195" s="182"/>
      <c r="C195" s="186"/>
      <c r="D195" s="230"/>
      <c r="E195" s="182"/>
      <c r="F195" s="182"/>
      <c r="G195" s="182"/>
      <c r="H195" s="183"/>
      <c r="I195" s="184"/>
      <c r="J195" s="184"/>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si="25"/>
        <v>0</v>
      </c>
      <c r="AB195" s="228" t="str">
        <f t="shared" si="26"/>
        <v/>
      </c>
    </row>
    <row r="196" spans="1:28" s="227" customFormat="1" ht="20.100000000000001" customHeight="1">
      <c r="A196" s="181"/>
      <c r="B196" s="182"/>
      <c r="C196" s="186"/>
      <c r="D196" s="230"/>
      <c r="E196" s="182"/>
      <c r="F196" s="182"/>
      <c r="G196" s="182"/>
      <c r="H196" s="183"/>
      <c r="I196" s="184"/>
      <c r="J196" s="184"/>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phoneticPr fontId="100"/>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56"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NIDEC ADVANCED MOTOR CORPORATION</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Go to Product List tab to enter products this declaration applies to</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Kyohei Toi</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toi.kyohei@nidec.com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+81-277-53-8815</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Takashi Kanuma</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kanuma.takashi@nidec.com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45090</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5</v>
      </c>
      <c r="B56" s="89" t="str">
        <f>Declaration!G77</f>
        <v>https://www.nidec.com/en/corporate/procurement/policy/</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1302</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0"/>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19" sqref="C19"/>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v>100402587</v>
      </c>
      <c r="C6" s="98" t="s">
        <v>15809</v>
      </c>
      <c r="D6" s="98" t="s">
        <v>15817</v>
      </c>
      <c r="E6" s="276"/>
    </row>
    <row r="7" spans="1:6" ht="15.75">
      <c r="A7" s="129"/>
      <c r="B7" s="274">
        <v>100359344</v>
      </c>
      <c r="C7" s="98" t="s">
        <v>15810</v>
      </c>
      <c r="D7" s="98" t="s">
        <v>15818</v>
      </c>
      <c r="E7" s="276"/>
    </row>
    <row r="8" spans="1:6" ht="15.75">
      <c r="A8" s="129"/>
      <c r="B8" s="274">
        <v>100345604</v>
      </c>
      <c r="C8" s="98" t="s">
        <v>15811</v>
      </c>
      <c r="D8" s="98" t="s">
        <v>15819</v>
      </c>
      <c r="E8" s="276"/>
    </row>
    <row r="9" spans="1:6" ht="15.75">
      <c r="A9" s="129"/>
      <c r="B9" s="274">
        <v>100345058</v>
      </c>
      <c r="C9" s="98" t="s">
        <v>15812</v>
      </c>
      <c r="D9" s="98" t="s">
        <v>15820</v>
      </c>
      <c r="E9" s="276"/>
    </row>
    <row r="10" spans="1:6" ht="15.75">
      <c r="A10" s="129"/>
      <c r="B10" s="274">
        <v>100349525</v>
      </c>
      <c r="C10" s="98" t="s">
        <v>15813</v>
      </c>
      <c r="D10" s="98" t="s">
        <v>15821</v>
      </c>
      <c r="E10" s="276"/>
    </row>
    <row r="11" spans="1:6" ht="15.75">
      <c r="A11" s="129"/>
      <c r="B11" s="274">
        <v>100349346</v>
      </c>
      <c r="C11" s="98" t="s">
        <v>15814</v>
      </c>
      <c r="D11" s="98" t="s">
        <v>15822</v>
      </c>
      <c r="E11" s="276"/>
    </row>
    <row r="12" spans="1:6" ht="15.75">
      <c r="A12" s="129"/>
      <c r="B12" s="274">
        <v>100349889</v>
      </c>
      <c r="C12" s="98" t="s">
        <v>15815</v>
      </c>
      <c r="D12" s="98" t="s">
        <v>15823</v>
      </c>
      <c r="E12" s="276"/>
    </row>
    <row r="13" spans="1:6" ht="15.75">
      <c r="A13" s="129"/>
      <c r="B13" s="274">
        <v>100349888</v>
      </c>
      <c r="C13" s="98" t="s">
        <v>15816</v>
      </c>
      <c r="D13" s="98" t="s">
        <v>15824</v>
      </c>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0"/>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0"/>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84.7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30">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8.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14.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6.7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21.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99">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10">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90">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0">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84.75">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85.2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99.5">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0">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2.75">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8.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42">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71">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56.7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27.75">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4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78.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42.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71">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42.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14">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28.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42">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56.7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8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70.7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99.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5">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30">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0">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28.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2.75">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8.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8.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8.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2.75">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8.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7">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2.75">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2.75">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71.2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0"/>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小澤 美紀</cp:lastModifiedBy>
  <cp:lastPrinted>2015-04-21T20:47:43Z</cp:lastPrinted>
  <dcterms:created xsi:type="dcterms:W3CDTF">2010-06-21T21:00:23Z</dcterms:created>
  <dcterms:modified xsi:type="dcterms:W3CDTF">2023-08-30T04:13:58Z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